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dgovuk-my.sharepoint.com/personal/liz_dawson439_mod_gov_uk/Documents/Personal/Equestrian/Dressage/"/>
    </mc:Choice>
  </mc:AlternateContent>
  <xr:revisionPtr revIDLastSave="27" documentId="8_{10A9C727-CA9E-439D-AD9D-5CF38A4D05BC}" xr6:coauthVersionLast="45" xr6:coauthVersionMax="45" xr10:uidLastSave="{36115F14-C291-43B7-A966-2FE1CE640BA4}"/>
  <bookViews>
    <workbookView xWindow="-24120" yWindow="-1830" windowWidth="24240" windowHeight="13140" xr2:uid="{D69A31B5-8313-4878-93CF-78EFD5499AEC}"/>
  </bookViews>
  <sheets>
    <sheet name="31 Oct 21 BRC Dr Results" sheetId="1" r:id="rId1"/>
    <sheet name="League Results" sheetId="2" r:id="rId2"/>
    <sheet name="RoR League" sheetId="3" r:id="rId3"/>
  </sheets>
  <definedNames>
    <definedName name="_xlnm.Print_Area" localSheetId="0">'31 Oct 21 BRC Dr Results'!$A$1:$L$59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1" i="3" l="1"/>
  <c r="N13" i="3"/>
  <c r="R13" i="3" s="1"/>
  <c r="N10" i="3"/>
  <c r="N8" i="3"/>
  <c r="N5" i="3"/>
  <c r="N4" i="3"/>
  <c r="O74" i="2"/>
  <c r="O69" i="2"/>
  <c r="O67" i="2"/>
  <c r="O65" i="2"/>
  <c r="O43" i="2"/>
  <c r="O29" i="2"/>
  <c r="O47" i="2"/>
  <c r="O22" i="2"/>
  <c r="O36" i="2"/>
  <c r="O52" i="2"/>
  <c r="O44" i="2"/>
  <c r="O20" i="2"/>
  <c r="O19" i="2"/>
  <c r="O18" i="2"/>
  <c r="O17" i="2"/>
  <c r="E15" i="3"/>
  <c r="R15" i="3" s="1"/>
  <c r="E14" i="3"/>
  <c r="R14" i="3" s="1"/>
  <c r="L11" i="3"/>
  <c r="I11" i="3"/>
  <c r="L10" i="3"/>
  <c r="I10" i="3"/>
  <c r="E10" i="3"/>
  <c r="R10" i="3" s="1"/>
  <c r="L9" i="3"/>
  <c r="I9" i="3"/>
  <c r="G9" i="3"/>
  <c r="L8" i="3"/>
  <c r="I8" i="3"/>
  <c r="G8" i="3"/>
  <c r="E8" i="3"/>
  <c r="I6" i="3"/>
  <c r="G6" i="3"/>
  <c r="R6" i="3" s="1"/>
  <c r="L5" i="3"/>
  <c r="I5" i="3"/>
  <c r="E5" i="3"/>
  <c r="R5" i="3" s="1"/>
  <c r="L4" i="3"/>
  <c r="I4" i="3"/>
  <c r="G4" i="3"/>
  <c r="O81" i="2"/>
  <c r="O80" i="2"/>
  <c r="O79" i="2"/>
  <c r="O78" i="2"/>
  <c r="O76" i="2"/>
  <c r="O75" i="2"/>
  <c r="O73" i="2"/>
  <c r="O72" i="2"/>
  <c r="O71" i="2"/>
  <c r="O70" i="2"/>
  <c r="O68" i="2"/>
  <c r="O66" i="2"/>
  <c r="O62" i="2"/>
  <c r="O64" i="2"/>
  <c r="O63" i="2"/>
  <c r="O61" i="2"/>
  <c r="O60" i="2"/>
  <c r="O59" i="2"/>
  <c r="O58" i="2"/>
  <c r="O56" i="2"/>
  <c r="O55" i="2"/>
  <c r="O54" i="2"/>
  <c r="O53" i="2"/>
  <c r="O51" i="2"/>
  <c r="O50" i="2"/>
  <c r="O49" i="2"/>
  <c r="O48" i="2"/>
  <c r="O46" i="2"/>
  <c r="O38" i="2"/>
  <c r="O45" i="2"/>
  <c r="O42" i="2"/>
  <c r="O41" i="2"/>
  <c r="O40" i="2"/>
  <c r="O39" i="2"/>
  <c r="O37" i="2"/>
  <c r="O33" i="2"/>
  <c r="O32" i="2"/>
  <c r="O35" i="2"/>
  <c r="O34" i="2"/>
  <c r="O28" i="2"/>
  <c r="O31" i="2"/>
  <c r="O30" i="2"/>
  <c r="O27" i="2"/>
  <c r="O26" i="2"/>
  <c r="O25" i="2"/>
  <c r="O24" i="2"/>
  <c r="O23" i="2"/>
  <c r="O16" i="2"/>
  <c r="O15" i="2"/>
  <c r="O14" i="2"/>
  <c r="O13" i="2"/>
  <c r="O12" i="2"/>
  <c r="O10" i="2"/>
  <c r="O9" i="2"/>
  <c r="O5" i="2"/>
  <c r="O8" i="2"/>
  <c r="O11" i="2"/>
  <c r="O7" i="2"/>
  <c r="O6" i="2"/>
  <c r="O4" i="2"/>
  <c r="D47" i="1"/>
  <c r="D48" i="1" s="1"/>
  <c r="D43" i="1" s="1"/>
  <c r="D49" i="1" s="1"/>
  <c r="D16" i="1"/>
  <c r="D11" i="1" s="1"/>
  <c r="D14" i="1" s="1"/>
  <c r="D12" i="1"/>
  <c r="R8" i="3" l="1"/>
  <c r="R4" i="3"/>
  <c r="R11" i="3"/>
  <c r="R9" i="3"/>
</calcChain>
</file>

<file path=xl/sharedStrings.xml><?xml version="1.0" encoding="utf-8"?>
<sst xmlns="http://schemas.openxmlformats.org/spreadsheetml/2006/main" count="579" uniqueCount="197">
  <si>
    <t xml:space="preserve">Dressage Series @ YRC: 31 Oct 21 </t>
  </si>
  <si>
    <t>Order No.</t>
  </si>
  <si>
    <t>Class No.</t>
  </si>
  <si>
    <t>Class Title</t>
  </si>
  <si>
    <t>Times</t>
  </si>
  <si>
    <t>Judge</t>
  </si>
  <si>
    <t>Rider Name</t>
  </si>
  <si>
    <t>Horse_Name</t>
  </si>
  <si>
    <t>Total</t>
  </si>
  <si>
    <t>%</t>
  </si>
  <si>
    <t>Col</t>
  </si>
  <si>
    <t>Place</t>
  </si>
  <si>
    <t>League Points</t>
  </si>
  <si>
    <t>Class 1a</t>
  </si>
  <si>
    <t>1a)</t>
  </si>
  <si>
    <t>Intro B</t>
  </si>
  <si>
    <t>Pat Woffinden</t>
  </si>
  <si>
    <t>Sharon dalby</t>
  </si>
  <si>
    <t xml:space="preserve">Buster </t>
  </si>
  <si>
    <t>Marita Murray</t>
  </si>
  <si>
    <t>Paddy</t>
  </si>
  <si>
    <t>Emma Mitchell</t>
  </si>
  <si>
    <t>Whiskey Ridge</t>
  </si>
  <si>
    <t>Gillian Bennett</t>
  </si>
  <si>
    <t>Ghillie</t>
  </si>
  <si>
    <t>Kate Thompson</t>
  </si>
  <si>
    <t>Fred</t>
  </si>
  <si>
    <t>Michelle Bell</t>
  </si>
  <si>
    <t>Duke</t>
  </si>
  <si>
    <t>Class 1b</t>
  </si>
  <si>
    <t>1b)</t>
  </si>
  <si>
    <t>Tina Carswell</t>
  </si>
  <si>
    <t xml:space="preserve">Elvis </t>
  </si>
  <si>
    <t>Dawn Williams</t>
  </si>
  <si>
    <t>Yogi</t>
  </si>
  <si>
    <t>Elizabeth Dawson</t>
  </si>
  <si>
    <t>Major boris</t>
  </si>
  <si>
    <t>Kirsten Antoncich</t>
  </si>
  <si>
    <t>Dom</t>
  </si>
  <si>
    <t>Emma Garrett</t>
  </si>
  <si>
    <t>Jack</t>
  </si>
  <si>
    <t>Deborah</t>
  </si>
  <si>
    <t>Bess</t>
  </si>
  <si>
    <t>Class 2</t>
  </si>
  <si>
    <t>2)</t>
  </si>
  <si>
    <t xml:space="preserve">   Prelim 7</t>
  </si>
  <si>
    <t>Lucinda kidson</t>
  </si>
  <si>
    <t>Indy</t>
  </si>
  <si>
    <t>Prelim 7</t>
  </si>
  <si>
    <t>Buster</t>
  </si>
  <si>
    <t xml:space="preserve">Morgan stokes </t>
  </si>
  <si>
    <t xml:space="preserve">Hagen </t>
  </si>
  <si>
    <t>Gwen Umpleby</t>
  </si>
  <si>
    <t>Ernie</t>
  </si>
  <si>
    <t>Gill Welton</t>
  </si>
  <si>
    <t>Rio</t>
  </si>
  <si>
    <t>Tara</t>
  </si>
  <si>
    <t>Nicky Cartland</t>
  </si>
  <si>
    <t>Spud</t>
  </si>
  <si>
    <t xml:space="preserve">Roisin Roddam </t>
  </si>
  <si>
    <t>Mac</t>
  </si>
  <si>
    <t>Class 3</t>
  </si>
  <si>
    <t>3)</t>
  </si>
  <si>
    <t>Prelim 18</t>
  </si>
  <si>
    <t>Alice Couttie</t>
  </si>
  <si>
    <t xml:space="preserve">Bertie Blake </t>
  </si>
  <si>
    <t>kirsten baul</t>
  </si>
  <si>
    <t xml:space="preserve">Leo </t>
  </si>
  <si>
    <t>Jess Peeters</t>
  </si>
  <si>
    <t>Chester</t>
  </si>
  <si>
    <t xml:space="preserve">Mac </t>
  </si>
  <si>
    <t>Break</t>
  </si>
  <si>
    <t>4)</t>
  </si>
  <si>
    <t>Novice 34</t>
  </si>
  <si>
    <t>Peta Ackerley</t>
  </si>
  <si>
    <t>Fi Henson</t>
  </si>
  <si>
    <t>Florence</t>
  </si>
  <si>
    <t>Josephine Appleby</t>
  </si>
  <si>
    <t>Gwallwy Ffion</t>
  </si>
  <si>
    <t>Fiona Barr</t>
  </si>
  <si>
    <t>Hugo</t>
  </si>
  <si>
    <t>Lynda Hughes</t>
  </si>
  <si>
    <t xml:space="preserve">MadameZ </t>
  </si>
  <si>
    <t>Jane Fowler</t>
  </si>
  <si>
    <t>Claude</t>
  </si>
  <si>
    <t>Helen Bellerby</t>
  </si>
  <si>
    <t>Ella</t>
  </si>
  <si>
    <t>5)</t>
  </si>
  <si>
    <t>Elem 42</t>
  </si>
  <si>
    <t>Classes:</t>
  </si>
  <si>
    <t xml:space="preserve">4) </t>
  </si>
  <si>
    <t>BRC 2021 Dressage Series League</t>
  </si>
  <si>
    <t>Test</t>
  </si>
  <si>
    <t xml:space="preserve">Rider </t>
  </si>
  <si>
    <t>Horse</t>
  </si>
  <si>
    <t>May Virtual</t>
  </si>
  <si>
    <t>Jun YRC</t>
  </si>
  <si>
    <t>Jul YRC</t>
  </si>
  <si>
    <t>Sep YRC</t>
  </si>
  <si>
    <t>Oct YRC</t>
  </si>
  <si>
    <t>Dec YRC</t>
  </si>
  <si>
    <t>Running Total</t>
  </si>
  <si>
    <t>Intro</t>
  </si>
  <si>
    <t>Elvis </t>
  </si>
  <si>
    <t>Nichola Marston</t>
  </si>
  <si>
    <t>Magic</t>
  </si>
  <si>
    <t>Rachel Palm</t>
  </si>
  <si>
    <t>Indie</t>
  </si>
  <si>
    <t xml:space="preserve">Whiskey Ridge </t>
  </si>
  <si>
    <t>Sharon Dalby</t>
  </si>
  <si>
    <t>Bertie Blake </t>
  </si>
  <si>
    <t>Isabelle  Clough</t>
  </si>
  <si>
    <t>Flicka</t>
  </si>
  <si>
    <t>Sue Ryan</t>
  </si>
  <si>
    <t>Hello Mr Tom</t>
  </si>
  <si>
    <t>Prelim</t>
  </si>
  <si>
    <t>Morgan Stokes</t>
  </si>
  <si>
    <t>Hagen</t>
  </si>
  <si>
    <t>MadameZ </t>
  </si>
  <si>
    <t>Fiona Henson </t>
  </si>
  <si>
    <t>Florence </t>
  </si>
  <si>
    <t>Roger Evans</t>
  </si>
  <si>
    <t>Kilrush Bay</t>
  </si>
  <si>
    <t>Heather Jackson</t>
  </si>
  <si>
    <t>Rosie</t>
  </si>
  <si>
    <t>Bertie Blake</t>
  </si>
  <si>
    <t>Stancey  Coughlan </t>
  </si>
  <si>
    <t xml:space="preserve">Acobat </t>
  </si>
  <si>
    <t>Sarah Hynes</t>
  </si>
  <si>
    <t>Wilbur</t>
  </si>
  <si>
    <t>Jodie Huges</t>
  </si>
  <si>
    <t>Hudson</t>
  </si>
  <si>
    <t>Jayne Mellon</t>
  </si>
  <si>
    <t>Billy</t>
  </si>
  <si>
    <t>Rebecca Dunn</t>
  </si>
  <si>
    <t>Little John</t>
  </si>
  <si>
    <t>Ciara Gunn</t>
  </si>
  <si>
    <t>BlueStorm</t>
  </si>
  <si>
    <t>Gwen  Umpleby </t>
  </si>
  <si>
    <t>Ernie </t>
  </si>
  <si>
    <t>Rebecca Needham</t>
  </si>
  <si>
    <t>The Golden Snitch</t>
  </si>
  <si>
    <t>Karey  Hooley </t>
  </si>
  <si>
    <t>Renaniree Polo </t>
  </si>
  <si>
    <t>Stephanie Hunt</t>
  </si>
  <si>
    <t>Breeze</t>
  </si>
  <si>
    <t>Laura Kidd</t>
  </si>
  <si>
    <t>Lilly</t>
  </si>
  <si>
    <t>Roisin Roddam</t>
  </si>
  <si>
    <t>Rachel Jane Cox</t>
  </si>
  <si>
    <t>Newtown Rosie</t>
  </si>
  <si>
    <t>Novice</t>
  </si>
  <si>
    <t>Josephine  Appleby </t>
  </si>
  <si>
    <t>Gwallwy ffion </t>
  </si>
  <si>
    <t>Stancey Coughlan </t>
  </si>
  <si>
    <t>Acobat Van't Geluttz</t>
  </si>
  <si>
    <t>Millie Bell</t>
  </si>
  <si>
    <t>Spencer</t>
  </si>
  <si>
    <t>BlueStorm </t>
  </si>
  <si>
    <t>Holly Halligan</t>
  </si>
  <si>
    <t>Tatting</t>
  </si>
  <si>
    <t>Rachel Cox</t>
  </si>
  <si>
    <t>Newtown Rosie </t>
  </si>
  <si>
    <t>Victoria Muirhead</t>
  </si>
  <si>
    <t>Eddie</t>
  </si>
  <si>
    <t xml:space="preserve">Holly Halligan </t>
  </si>
  <si>
    <t>Rickamore Ciara</t>
  </si>
  <si>
    <t>Elem</t>
  </si>
  <si>
    <t>Gwallwy </t>
  </si>
  <si>
    <t>Stancey Coughlan</t>
  </si>
  <si>
    <t>Acobat Van't Geluttz </t>
  </si>
  <si>
    <t>Where 2x Prelim tests are taken, highest score will be allocated for the competition day</t>
  </si>
  <si>
    <t>May Ttl</t>
  </si>
  <si>
    <t>Jun 
Ttl</t>
  </si>
  <si>
    <t>Jul 
Ttl</t>
  </si>
  <si>
    <t>Sep 
Ttl</t>
  </si>
  <si>
    <t>Dec 
Ttl</t>
  </si>
  <si>
    <t>2nd</t>
  </si>
  <si>
    <t>5th</t>
  </si>
  <si>
    <t>1st</t>
  </si>
  <si>
    <t>6th</t>
  </si>
  <si>
    <t>4th</t>
  </si>
  <si>
    <t>3rd</t>
  </si>
  <si>
    <t>7th</t>
  </si>
  <si>
    <t>9th</t>
  </si>
  <si>
    <t>Result Order</t>
  </si>
  <si>
    <t>Points</t>
  </si>
  <si>
    <t>1 point is gained for every class entered then the clubs current points system  awards the points for the placings.</t>
  </si>
  <si>
    <t>1 point for entering</t>
  </si>
  <si>
    <r>
      <t>For example at a Dressage Competition, using a points system of 7 points for 1</t>
    </r>
    <r>
      <rPr>
        <vertAlign val="superscript"/>
        <sz val="12"/>
        <color theme="1"/>
        <rFont val="Arial"/>
        <family val="2"/>
      </rPr>
      <t>st</t>
    </r>
    <r>
      <rPr>
        <sz val="12"/>
        <color theme="1"/>
        <rFont val="Arial"/>
        <family val="2"/>
      </rPr>
      <t> place scaling down to 1 point for 7</t>
    </r>
    <r>
      <rPr>
        <vertAlign val="superscript"/>
        <sz val="12"/>
        <color theme="1"/>
        <rFont val="Arial"/>
        <family val="2"/>
      </rPr>
      <t>th</t>
    </r>
    <r>
      <rPr>
        <sz val="12"/>
        <color theme="1"/>
        <rFont val="Arial"/>
        <family val="2"/>
      </rPr>
      <t> place.</t>
    </r>
  </si>
  <si>
    <t xml:space="preserve"> An RoR competitor who enters 2 classes and finishes 2nd in one class will end the day on a score of 8 points. </t>
  </si>
  <si>
    <t>Major Boris</t>
  </si>
  <si>
    <t>Lucinda Kidson</t>
  </si>
  <si>
    <t>Gilliam Bennett</t>
  </si>
  <si>
    <t>Kirtsen baul</t>
  </si>
  <si>
    <t>Leo</t>
  </si>
  <si>
    <t>MadameZ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</si>
</sst>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20"/>
      <name val="Calibri"/>
      <family val="2"/>
      <scheme val="minor"/>
    </font>
    <font>
      <strike/>
      <sz val="20"/>
      <color rgb="FFFF0000"/>
      <name val="Calibri"/>
      <family val="2"/>
      <scheme val="minor"/>
    </font>
    <font>
      <strike/>
      <sz val="20"/>
      <name val="Calibri"/>
      <family val="2"/>
      <scheme val="minor"/>
    </font>
    <font>
      <strike/>
      <sz val="20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trike/>
      <sz val="12"/>
      <color theme="1"/>
      <name val="Arial"/>
      <family val="2"/>
    </font>
    <font>
      <strike/>
      <sz val="12"/>
      <color rgb="FF00000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vertAlign val="superscript"/>
      <sz val="12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9900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lightUp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4" borderId="0" xfId="0" applyFont="1" applyFill="1"/>
    <xf numFmtId="0" fontId="1" fillId="0" borderId="0" xfId="0" applyFont="1"/>
    <xf numFmtId="0" fontId="2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horizontal="center" vertical="center" wrapText="1"/>
    </xf>
    <xf numFmtId="0" fontId="1" fillId="7" borderId="0" xfId="0" applyFont="1" applyFill="1"/>
    <xf numFmtId="0" fontId="4" fillId="8" borderId="1" xfId="0" applyFont="1" applyFill="1" applyBorder="1" applyAlignment="1">
      <alignment horizontal="center"/>
    </xf>
    <xf numFmtId="0" fontId="1" fillId="8" borderId="0" xfId="0" applyFont="1" applyFill="1"/>
    <xf numFmtId="0" fontId="4" fillId="9" borderId="1" xfId="0" applyFont="1" applyFill="1" applyBorder="1" applyAlignment="1">
      <alignment horizontal="center"/>
    </xf>
    <xf numFmtId="0" fontId="1" fillId="9" borderId="0" xfId="0" applyFont="1" applyFill="1"/>
    <xf numFmtId="0" fontId="4" fillId="6" borderId="1" xfId="0" applyFont="1" applyFill="1" applyBorder="1" applyAlignment="1">
      <alignment horizontal="center"/>
    </xf>
    <xf numFmtId="0" fontId="1" fillId="6" borderId="0" xfId="0" applyFont="1" applyFill="1"/>
    <xf numFmtId="0" fontId="4" fillId="10" borderId="1" xfId="0" applyFont="1" applyFill="1" applyBorder="1" applyAlignment="1">
      <alignment horizontal="center"/>
    </xf>
    <xf numFmtId="0" fontId="1" fillId="10" borderId="0" xfId="0" applyFont="1" applyFill="1"/>
    <xf numFmtId="0" fontId="4" fillId="11" borderId="1" xfId="0" applyFont="1" applyFill="1" applyBorder="1" applyAlignment="1">
      <alignment horizontal="center"/>
    </xf>
    <xf numFmtId="0" fontId="1" fillId="11" borderId="0" xfId="0" applyFont="1" applyFill="1"/>
    <xf numFmtId="0" fontId="4" fillId="12" borderId="1" xfId="0" applyFont="1" applyFill="1" applyBorder="1" applyAlignment="1">
      <alignment horizontal="center"/>
    </xf>
    <xf numFmtId="0" fontId="1" fillId="12" borderId="0" xfId="0" applyFont="1" applyFill="1"/>
    <xf numFmtId="0" fontId="4" fillId="7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0" fontId="5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0" xfId="0" applyFont="1" applyFill="1"/>
    <xf numFmtId="0" fontId="5" fillId="0" borderId="0" xfId="0" applyFont="1"/>
    <xf numFmtId="0" fontId="1" fillId="8" borderId="0" xfId="0" applyFont="1" applyFill="1" applyAlignment="1">
      <alignment horizontal="center"/>
    </xf>
    <xf numFmtId="0" fontId="4" fillId="8" borderId="1" xfId="0" applyFont="1" applyFill="1" applyBorder="1"/>
    <xf numFmtId="0" fontId="4" fillId="13" borderId="1" xfId="0" applyFont="1" applyFill="1" applyBorder="1" applyAlignment="1">
      <alignment horizontal="center"/>
    </xf>
    <xf numFmtId="0" fontId="1" fillId="13" borderId="0" xfId="0" applyFont="1" applyFill="1"/>
    <xf numFmtId="0" fontId="4" fillId="13" borderId="1" xfId="0" applyFont="1" applyFill="1" applyBorder="1"/>
    <xf numFmtId="0" fontId="1" fillId="13" borderId="0" xfId="0" applyFont="1" applyFill="1" applyAlignment="1">
      <alignment horizontal="center"/>
    </xf>
    <xf numFmtId="0" fontId="4" fillId="13" borderId="2" xfId="0" applyFont="1" applyFill="1" applyBorder="1" applyAlignment="1">
      <alignment horizontal="center"/>
    </xf>
    <xf numFmtId="0" fontId="4" fillId="13" borderId="3" xfId="0" applyFont="1" applyFill="1" applyBorder="1" applyAlignment="1">
      <alignment horizontal="center"/>
    </xf>
    <xf numFmtId="0" fontId="5" fillId="14" borderId="1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4" fillId="9" borderId="1" xfId="0" applyFont="1" applyFill="1" applyBorder="1"/>
    <xf numFmtId="0" fontId="4" fillId="6" borderId="1" xfId="0" applyFont="1" applyFill="1" applyBorder="1"/>
    <xf numFmtId="0" fontId="4" fillId="10" borderId="1" xfId="0" applyFont="1" applyFill="1" applyBorder="1"/>
    <xf numFmtId="0" fontId="4" fillId="11" borderId="1" xfId="0" applyFont="1" applyFill="1" applyBorder="1"/>
    <xf numFmtId="0" fontId="4" fillId="12" borderId="1" xfId="0" applyFont="1" applyFill="1" applyBorder="1"/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7" fillId="4" borderId="0" xfId="0" applyFont="1" applyFill="1"/>
    <xf numFmtId="0" fontId="7" fillId="0" borderId="0" xfId="0" applyFont="1"/>
    <xf numFmtId="0" fontId="4" fillId="15" borderId="1" xfId="0" applyFont="1" applyFill="1" applyBorder="1"/>
    <xf numFmtId="0" fontId="4" fillId="15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16" borderId="1" xfId="0" applyFont="1" applyFill="1" applyBorder="1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17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8" fillId="18" borderId="1" xfId="0" applyFont="1" applyFill="1" applyBorder="1" applyAlignment="1">
      <alignment horizontal="center" vertical="center"/>
    </xf>
    <xf numFmtId="0" fontId="8" fillId="18" borderId="5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15" borderId="1" xfId="0" applyFont="1" applyFill="1" applyBorder="1" applyAlignment="1">
      <alignment horizontal="center" vertical="center"/>
    </xf>
    <xf numFmtId="0" fontId="8" fillId="15" borderId="5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6" borderId="4" xfId="0" applyFont="1" applyFill="1" applyBorder="1" applyAlignment="1">
      <alignment horizontal="center" vertical="center" wrapText="1"/>
    </xf>
    <xf numFmtId="0" fontId="10" fillId="19" borderId="1" xfId="0" applyFont="1" applyFill="1" applyBorder="1" applyAlignment="1">
      <alignment horizontal="center" vertical="center"/>
    </xf>
    <xf numFmtId="0" fontId="8" fillId="20" borderId="1" xfId="0" applyFont="1" applyFill="1" applyBorder="1" applyAlignment="1">
      <alignment horizontal="center" vertical="center"/>
    </xf>
    <xf numFmtId="0" fontId="10" fillId="2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A8A29-6A36-40DC-B973-2ED828BAA922}">
  <dimension ref="A1:AV59"/>
  <sheetViews>
    <sheetView tabSelected="1" zoomScaleNormal="100" workbookViewId="0">
      <selection sqref="A1:XFD1048576"/>
    </sheetView>
  </sheetViews>
  <sheetFormatPr defaultRowHeight="26" x14ac:dyDescent="0.6"/>
  <cols>
    <col min="1" max="1" width="19.36328125" style="7" customWidth="1"/>
    <col min="2" max="2" width="21.36328125" style="7" customWidth="1"/>
    <col min="3" max="3" width="18.36328125" style="7" customWidth="1"/>
    <col min="4" max="4" width="16.54296875" style="7" customWidth="1"/>
    <col min="5" max="5" width="26.1796875" style="7" customWidth="1"/>
    <col min="6" max="6" width="30.36328125" style="7" customWidth="1"/>
    <col min="7" max="7" width="39.90625" style="7" customWidth="1"/>
    <col min="8" max="8" width="11.6328125" style="64" customWidth="1"/>
    <col min="9" max="9" width="12" style="64" customWidth="1"/>
    <col min="10" max="10" width="8.7265625" style="64"/>
    <col min="11" max="11" width="10.90625" style="64" customWidth="1"/>
    <col min="12" max="12" width="18.26953125" style="64" customWidth="1"/>
    <col min="13" max="48" width="8.7265625" style="6"/>
    <col min="49" max="16384" width="8.7265625" style="7"/>
  </cols>
  <sheetData>
    <row r="1" spans="1:48" x14ac:dyDescent="0.6">
      <c r="A1" s="1" t="s">
        <v>0</v>
      </c>
      <c r="B1" s="2"/>
      <c r="C1" s="1"/>
      <c r="D1" s="3"/>
      <c r="E1" s="4"/>
      <c r="F1" s="5"/>
      <c r="G1" s="5"/>
      <c r="H1" s="5"/>
      <c r="I1" s="5"/>
      <c r="J1" s="3"/>
      <c r="K1" s="3"/>
      <c r="L1" s="3"/>
    </row>
    <row r="2" spans="1:48" ht="52" x14ac:dyDescent="0.6">
      <c r="A2" s="8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0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</row>
    <row r="3" spans="1:48" s="18" customFormat="1" x14ac:dyDescent="0.6">
      <c r="A3" s="13" t="s">
        <v>13</v>
      </c>
      <c r="B3" s="14"/>
      <c r="C3" s="15"/>
      <c r="D3" s="15"/>
      <c r="E3" s="16"/>
      <c r="F3" s="15"/>
      <c r="G3" s="15"/>
      <c r="H3" s="17"/>
      <c r="I3" s="17"/>
      <c r="J3" s="17"/>
      <c r="K3" s="17"/>
      <c r="L3" s="17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</row>
    <row r="4" spans="1:48" s="20" customFormat="1" x14ac:dyDescent="0.6">
      <c r="A4" s="19">
        <v>1</v>
      </c>
      <c r="B4" s="19" t="s">
        <v>14</v>
      </c>
      <c r="C4" s="19" t="s">
        <v>15</v>
      </c>
      <c r="D4" s="19">
        <v>1110</v>
      </c>
      <c r="E4" s="19" t="s">
        <v>16</v>
      </c>
      <c r="F4" s="19" t="s">
        <v>17</v>
      </c>
      <c r="G4" s="19" t="s">
        <v>18</v>
      </c>
      <c r="H4" s="19">
        <v>158.5</v>
      </c>
      <c r="I4" s="19">
        <v>68.91</v>
      </c>
      <c r="J4" s="19">
        <v>70</v>
      </c>
      <c r="K4" s="19">
        <v>1</v>
      </c>
      <c r="L4" s="19">
        <v>6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</row>
    <row r="5" spans="1:48" s="22" customFormat="1" x14ac:dyDescent="0.6">
      <c r="A5" s="21">
        <v>2</v>
      </c>
      <c r="B5" s="21" t="s">
        <v>14</v>
      </c>
      <c r="C5" s="21" t="s">
        <v>15</v>
      </c>
      <c r="D5" s="21">
        <v>1052</v>
      </c>
      <c r="E5" s="21" t="s">
        <v>16</v>
      </c>
      <c r="F5" s="21" t="s">
        <v>19</v>
      </c>
      <c r="G5" s="21" t="s">
        <v>20</v>
      </c>
      <c r="H5" s="21">
        <v>154.5</v>
      </c>
      <c r="I5" s="21">
        <v>67.17</v>
      </c>
      <c r="J5" s="21">
        <v>67</v>
      </c>
      <c r="K5" s="21">
        <v>2</v>
      </c>
      <c r="L5" s="21">
        <v>5</v>
      </c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</row>
    <row r="6" spans="1:48" s="24" customFormat="1" x14ac:dyDescent="0.6">
      <c r="A6" s="23">
        <v>3</v>
      </c>
      <c r="B6" s="23" t="s">
        <v>14</v>
      </c>
      <c r="C6" s="23" t="s">
        <v>15</v>
      </c>
      <c r="D6" s="23">
        <v>1104</v>
      </c>
      <c r="E6" s="23" t="s">
        <v>16</v>
      </c>
      <c r="F6" s="23" t="s">
        <v>21</v>
      </c>
      <c r="G6" s="23" t="s">
        <v>22</v>
      </c>
      <c r="H6" s="23">
        <v>152</v>
      </c>
      <c r="I6" s="23">
        <v>66.08</v>
      </c>
      <c r="J6" s="23">
        <v>66</v>
      </c>
      <c r="K6" s="23">
        <v>3</v>
      </c>
      <c r="L6" s="23">
        <v>5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s="26" customFormat="1" x14ac:dyDescent="0.6">
      <c r="A7" s="25">
        <v>4</v>
      </c>
      <c r="B7" s="25" t="s">
        <v>14</v>
      </c>
      <c r="C7" s="25" t="s">
        <v>15</v>
      </c>
      <c r="D7" s="25">
        <v>1046</v>
      </c>
      <c r="E7" s="25" t="s">
        <v>16</v>
      </c>
      <c r="F7" s="25" t="s">
        <v>23</v>
      </c>
      <c r="G7" s="25" t="s">
        <v>24</v>
      </c>
      <c r="H7" s="25">
        <v>150</v>
      </c>
      <c r="I7" s="25">
        <v>65.209999999999994</v>
      </c>
      <c r="J7" s="25">
        <v>67</v>
      </c>
      <c r="K7" s="25">
        <v>4</v>
      </c>
      <c r="L7" s="25">
        <v>4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</row>
    <row r="8" spans="1:48" s="28" customFormat="1" x14ac:dyDescent="0.6">
      <c r="A8" s="27">
        <v>5</v>
      </c>
      <c r="B8" s="27" t="s">
        <v>14</v>
      </c>
      <c r="C8" s="27" t="s">
        <v>15</v>
      </c>
      <c r="D8" s="27">
        <v>1040</v>
      </c>
      <c r="E8" s="27" t="s">
        <v>16</v>
      </c>
      <c r="F8" s="27" t="s">
        <v>25</v>
      </c>
      <c r="G8" s="27" t="s">
        <v>26</v>
      </c>
      <c r="H8" s="27">
        <v>145.5</v>
      </c>
      <c r="I8" s="27">
        <v>63.26</v>
      </c>
      <c r="J8" s="27">
        <v>63</v>
      </c>
      <c r="K8" s="27">
        <v>5</v>
      </c>
      <c r="L8" s="27">
        <v>3</v>
      </c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</row>
    <row r="9" spans="1:48" s="30" customFormat="1" x14ac:dyDescent="0.6">
      <c r="A9" s="29">
        <v>4</v>
      </c>
      <c r="B9" s="29" t="s">
        <v>14</v>
      </c>
      <c r="C9" s="29" t="s">
        <v>15</v>
      </c>
      <c r="D9" s="29">
        <v>1058</v>
      </c>
      <c r="E9" s="29" t="s">
        <v>16</v>
      </c>
      <c r="F9" s="29" t="s">
        <v>27</v>
      </c>
      <c r="G9" s="29" t="s">
        <v>28</v>
      </c>
      <c r="H9" s="29">
        <v>143</v>
      </c>
      <c r="I9" s="29">
        <v>62.17</v>
      </c>
      <c r="J9" s="29">
        <v>62</v>
      </c>
      <c r="K9" s="29">
        <v>6</v>
      </c>
      <c r="L9" s="29">
        <v>3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</row>
    <row r="10" spans="1:48" x14ac:dyDescent="0.6">
      <c r="A10" s="31" t="s">
        <v>29</v>
      </c>
      <c r="B10" s="32"/>
      <c r="C10" s="33"/>
      <c r="D10" s="32"/>
      <c r="E10" s="33"/>
      <c r="F10" s="32"/>
      <c r="G10" s="32"/>
      <c r="H10" s="32"/>
      <c r="I10" s="32"/>
      <c r="J10" s="32"/>
      <c r="K10" s="32"/>
      <c r="L10" s="32"/>
    </row>
    <row r="11" spans="1:48" s="20" customFormat="1" x14ac:dyDescent="0.6">
      <c r="A11" s="19">
        <v>4</v>
      </c>
      <c r="B11" s="19" t="s">
        <v>30</v>
      </c>
      <c r="C11" s="19" t="s">
        <v>15</v>
      </c>
      <c r="D11" s="19">
        <f>D16+6</f>
        <v>1223</v>
      </c>
      <c r="E11" s="19" t="s">
        <v>16</v>
      </c>
      <c r="F11" s="19" t="s">
        <v>31</v>
      </c>
      <c r="G11" s="19" t="s">
        <v>32</v>
      </c>
      <c r="H11" s="19">
        <v>159</v>
      </c>
      <c r="I11" s="19">
        <v>69.13</v>
      </c>
      <c r="J11" s="19"/>
      <c r="K11" s="19">
        <v>1</v>
      </c>
      <c r="L11" s="19">
        <v>6</v>
      </c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</row>
    <row r="12" spans="1:48" s="22" customFormat="1" x14ac:dyDescent="0.6">
      <c r="A12" s="21">
        <v>2</v>
      </c>
      <c r="B12" s="21" t="s">
        <v>30</v>
      </c>
      <c r="C12" s="21" t="s">
        <v>15</v>
      </c>
      <c r="D12" s="21">
        <f>D15+6</f>
        <v>1211</v>
      </c>
      <c r="E12" s="21" t="s">
        <v>16</v>
      </c>
      <c r="F12" s="21" t="s">
        <v>33</v>
      </c>
      <c r="G12" s="21" t="s">
        <v>34</v>
      </c>
      <c r="H12" s="21">
        <v>157.5</v>
      </c>
      <c r="I12" s="21">
        <v>68.47</v>
      </c>
      <c r="J12" s="21"/>
      <c r="K12" s="21">
        <v>2</v>
      </c>
      <c r="L12" s="21">
        <v>6</v>
      </c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24" customFormat="1" x14ac:dyDescent="0.6">
      <c r="A13" s="23">
        <v>6</v>
      </c>
      <c r="B13" s="23" t="s">
        <v>30</v>
      </c>
      <c r="C13" s="23" t="s">
        <v>15</v>
      </c>
      <c r="D13" s="23">
        <v>1235</v>
      </c>
      <c r="E13" s="23" t="s">
        <v>16</v>
      </c>
      <c r="F13" s="23" t="s">
        <v>35</v>
      </c>
      <c r="G13" s="23" t="s">
        <v>36</v>
      </c>
      <c r="H13" s="23">
        <v>141.5</v>
      </c>
      <c r="I13" s="23">
        <v>61.52</v>
      </c>
      <c r="J13" s="23">
        <v>62</v>
      </c>
      <c r="K13" s="23">
        <v>3</v>
      </c>
      <c r="L13" s="23">
        <v>2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</row>
    <row r="14" spans="1:48" s="26" customFormat="1" x14ac:dyDescent="0.6">
      <c r="A14" s="25">
        <v>5</v>
      </c>
      <c r="B14" s="25" t="s">
        <v>30</v>
      </c>
      <c r="C14" s="25" t="s">
        <v>15</v>
      </c>
      <c r="D14" s="25">
        <f>D11+6</f>
        <v>1229</v>
      </c>
      <c r="E14" s="25" t="s">
        <v>16</v>
      </c>
      <c r="F14" s="25" t="s">
        <v>37</v>
      </c>
      <c r="G14" s="25" t="s">
        <v>38</v>
      </c>
      <c r="H14" s="25">
        <v>135.5</v>
      </c>
      <c r="I14" s="25">
        <v>58.91</v>
      </c>
      <c r="J14" s="25"/>
      <c r="K14" s="25">
        <v>4</v>
      </c>
      <c r="L14" s="25">
        <v>1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</row>
    <row r="15" spans="1:48" s="37" customFormat="1" x14ac:dyDescent="0.6">
      <c r="A15" s="34">
        <v>1</v>
      </c>
      <c r="B15" s="34" t="s">
        <v>30</v>
      </c>
      <c r="C15" s="34" t="s">
        <v>15</v>
      </c>
      <c r="D15" s="34">
        <v>1205</v>
      </c>
      <c r="E15" s="34" t="s">
        <v>16</v>
      </c>
      <c r="F15" s="34" t="s">
        <v>39</v>
      </c>
      <c r="G15" s="34" t="s">
        <v>40</v>
      </c>
      <c r="H15" s="35"/>
      <c r="I15" s="35"/>
      <c r="J15" s="35"/>
      <c r="K15" s="34"/>
      <c r="L15" s="34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</row>
    <row r="16" spans="1:48" s="36" customFormat="1" x14ac:dyDescent="0.6">
      <c r="A16" s="35">
        <v>3</v>
      </c>
      <c r="B16" s="35" t="s">
        <v>30</v>
      </c>
      <c r="C16" s="35" t="s">
        <v>15</v>
      </c>
      <c r="D16" s="35">
        <f>D12+6</f>
        <v>1217</v>
      </c>
      <c r="E16" s="35" t="s">
        <v>16</v>
      </c>
      <c r="F16" s="35" t="s">
        <v>41</v>
      </c>
      <c r="G16" s="35" t="s">
        <v>42</v>
      </c>
      <c r="H16" s="35"/>
      <c r="I16" s="35"/>
      <c r="J16" s="35"/>
      <c r="K16" s="35"/>
      <c r="L16" s="35"/>
    </row>
    <row r="17" spans="1:48" x14ac:dyDescent="0.6">
      <c r="A17" s="31" t="s">
        <v>43</v>
      </c>
      <c r="B17" s="32"/>
      <c r="C17" s="33"/>
      <c r="D17" s="32"/>
      <c r="E17" s="33"/>
      <c r="F17" s="32"/>
      <c r="G17" s="32"/>
      <c r="H17" s="32"/>
      <c r="I17" s="32"/>
      <c r="J17" s="32"/>
      <c r="K17" s="32"/>
      <c r="L17" s="32"/>
    </row>
    <row r="18" spans="1:48" s="20" customFormat="1" x14ac:dyDescent="0.6">
      <c r="A18" s="38">
        <v>7</v>
      </c>
      <c r="B18" s="19" t="s">
        <v>44</v>
      </c>
      <c r="C18" s="39" t="s">
        <v>45</v>
      </c>
      <c r="D18" s="19">
        <v>1301</v>
      </c>
      <c r="E18" s="19" t="s">
        <v>16</v>
      </c>
      <c r="F18" s="19" t="s">
        <v>46</v>
      </c>
      <c r="G18" s="19" t="s">
        <v>47</v>
      </c>
      <c r="H18" s="19">
        <v>160</v>
      </c>
      <c r="I18" s="19">
        <v>72.72</v>
      </c>
      <c r="J18" s="19">
        <v>73</v>
      </c>
      <c r="K18" s="19">
        <v>1</v>
      </c>
      <c r="L18" s="19">
        <v>8</v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s="22" customFormat="1" x14ac:dyDescent="0.6">
      <c r="A19" s="21">
        <v>5</v>
      </c>
      <c r="B19" s="21" t="s">
        <v>44</v>
      </c>
      <c r="C19" s="21" t="s">
        <v>48</v>
      </c>
      <c r="D19" s="21">
        <v>1143</v>
      </c>
      <c r="E19" s="21" t="s">
        <v>16</v>
      </c>
      <c r="F19" s="21" t="s">
        <v>17</v>
      </c>
      <c r="G19" s="21" t="s">
        <v>49</v>
      </c>
      <c r="H19" s="21">
        <v>153</v>
      </c>
      <c r="I19" s="21">
        <v>69.55</v>
      </c>
      <c r="J19" s="21">
        <v>69</v>
      </c>
      <c r="K19" s="21">
        <v>2</v>
      </c>
      <c r="L19" s="21">
        <v>6</v>
      </c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</row>
    <row r="20" spans="1:48" s="24" customFormat="1" x14ac:dyDescent="0.6">
      <c r="A20" s="23">
        <v>8</v>
      </c>
      <c r="B20" s="23" t="s">
        <v>44</v>
      </c>
      <c r="C20" s="23" t="s">
        <v>48</v>
      </c>
      <c r="D20" s="23">
        <v>1308</v>
      </c>
      <c r="E20" s="23" t="s">
        <v>16</v>
      </c>
      <c r="F20" s="23" t="s">
        <v>31</v>
      </c>
      <c r="G20" s="23" t="s">
        <v>32</v>
      </c>
      <c r="H20" s="23">
        <v>152</v>
      </c>
      <c r="I20" s="23">
        <v>69.09</v>
      </c>
      <c r="J20" s="23">
        <v>68</v>
      </c>
      <c r="K20" s="23">
        <v>3</v>
      </c>
      <c r="L20" s="23">
        <v>6</v>
      </c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</row>
    <row r="21" spans="1:48" s="26" customFormat="1" x14ac:dyDescent="0.6">
      <c r="A21" s="25">
        <v>13</v>
      </c>
      <c r="B21" s="25" t="s">
        <v>44</v>
      </c>
      <c r="C21" s="25" t="s">
        <v>48</v>
      </c>
      <c r="D21" s="25">
        <v>1340</v>
      </c>
      <c r="E21" s="25" t="s">
        <v>16</v>
      </c>
      <c r="F21" s="25" t="s">
        <v>50</v>
      </c>
      <c r="G21" s="25" t="s">
        <v>51</v>
      </c>
      <c r="H21" s="25">
        <v>148</v>
      </c>
      <c r="I21" s="25">
        <v>67.27</v>
      </c>
      <c r="J21" s="25">
        <v>67</v>
      </c>
      <c r="K21" s="25">
        <v>4</v>
      </c>
      <c r="L21" s="25">
        <v>5</v>
      </c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s="28" customFormat="1" x14ac:dyDescent="0.6">
      <c r="A22" s="27">
        <v>1</v>
      </c>
      <c r="B22" s="27" t="s">
        <v>44</v>
      </c>
      <c r="C22" s="27" t="s">
        <v>48</v>
      </c>
      <c r="D22" s="27">
        <v>1117</v>
      </c>
      <c r="E22" s="27" t="s">
        <v>16</v>
      </c>
      <c r="F22" s="27" t="s">
        <v>23</v>
      </c>
      <c r="G22" s="27" t="s">
        <v>24</v>
      </c>
      <c r="H22" s="27">
        <v>146.5</v>
      </c>
      <c r="I22" s="27">
        <v>66.59</v>
      </c>
      <c r="J22" s="27">
        <v>69</v>
      </c>
      <c r="K22" s="27">
        <v>5</v>
      </c>
      <c r="L22" s="27">
        <v>5</v>
      </c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</row>
    <row r="23" spans="1:48" s="30" customFormat="1" x14ac:dyDescent="0.6">
      <c r="A23" s="29">
        <v>2</v>
      </c>
      <c r="B23" s="29" t="s">
        <v>44</v>
      </c>
      <c r="C23" s="29" t="s">
        <v>48</v>
      </c>
      <c r="D23" s="29">
        <v>1123</v>
      </c>
      <c r="E23" s="29" t="s">
        <v>16</v>
      </c>
      <c r="F23" s="29" t="s">
        <v>19</v>
      </c>
      <c r="G23" s="29" t="s">
        <v>20</v>
      </c>
      <c r="H23" s="29">
        <v>145.5</v>
      </c>
      <c r="I23" s="29">
        <v>66.14</v>
      </c>
      <c r="J23" s="29">
        <v>66</v>
      </c>
      <c r="K23" s="29">
        <v>6</v>
      </c>
      <c r="L23" s="29">
        <v>5</v>
      </c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</row>
    <row r="24" spans="1:48" s="41" customFormat="1" x14ac:dyDescent="0.6">
      <c r="A24" s="40">
        <v>10</v>
      </c>
      <c r="B24" s="40" t="s">
        <v>44</v>
      </c>
      <c r="C24" s="40" t="s">
        <v>48</v>
      </c>
      <c r="D24" s="40">
        <v>1321</v>
      </c>
      <c r="E24" s="40" t="s">
        <v>16</v>
      </c>
      <c r="F24" s="40" t="s">
        <v>52</v>
      </c>
      <c r="G24" s="40" t="s">
        <v>53</v>
      </c>
      <c r="H24" s="40">
        <v>145</v>
      </c>
      <c r="I24" s="40">
        <v>65.900000000000006</v>
      </c>
      <c r="J24" s="40">
        <v>67</v>
      </c>
      <c r="K24" s="40">
        <v>7</v>
      </c>
      <c r="L24" s="40">
        <v>4</v>
      </c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s="41" customFormat="1" x14ac:dyDescent="0.6">
      <c r="A25" s="40">
        <v>12</v>
      </c>
      <c r="B25" s="40" t="s">
        <v>44</v>
      </c>
      <c r="C25" s="40" t="s">
        <v>48</v>
      </c>
      <c r="D25" s="40">
        <v>1333</v>
      </c>
      <c r="E25" s="40" t="s">
        <v>16</v>
      </c>
      <c r="F25" s="40" t="s">
        <v>54</v>
      </c>
      <c r="G25" s="40" t="s">
        <v>55</v>
      </c>
      <c r="H25" s="40">
        <v>142</v>
      </c>
      <c r="I25" s="40">
        <v>64.540000000000006</v>
      </c>
      <c r="J25" s="40">
        <v>65</v>
      </c>
      <c r="K25" s="40">
        <v>8</v>
      </c>
      <c r="L25" s="40">
        <v>4</v>
      </c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</row>
    <row r="26" spans="1:48" s="41" customFormat="1" x14ac:dyDescent="0.6">
      <c r="A26" s="40">
        <v>4</v>
      </c>
      <c r="B26" s="40" t="s">
        <v>44</v>
      </c>
      <c r="C26" s="40" t="s">
        <v>48</v>
      </c>
      <c r="D26" s="40">
        <v>1136</v>
      </c>
      <c r="E26" s="40" t="s">
        <v>16</v>
      </c>
      <c r="F26" s="40" t="s">
        <v>21</v>
      </c>
      <c r="G26" s="40" t="s">
        <v>22</v>
      </c>
      <c r="H26" s="40">
        <v>138.5</v>
      </c>
      <c r="I26" s="40">
        <v>62.95</v>
      </c>
      <c r="J26" s="40">
        <v>64</v>
      </c>
      <c r="K26" s="40">
        <v>9</v>
      </c>
      <c r="L26" s="40">
        <v>3</v>
      </c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</row>
    <row r="27" spans="1:48" s="41" customFormat="1" x14ac:dyDescent="0.6">
      <c r="A27" s="40">
        <v>6</v>
      </c>
      <c r="B27" s="40" t="s">
        <v>44</v>
      </c>
      <c r="C27" s="42" t="s">
        <v>45</v>
      </c>
      <c r="D27" s="43">
        <v>1255</v>
      </c>
      <c r="E27" s="40" t="s">
        <v>16</v>
      </c>
      <c r="F27" s="40" t="s">
        <v>35</v>
      </c>
      <c r="G27" s="40" t="s">
        <v>36</v>
      </c>
      <c r="H27" s="40">
        <v>138</v>
      </c>
      <c r="I27" s="40">
        <v>62.72</v>
      </c>
      <c r="J27" s="40">
        <v>64</v>
      </c>
      <c r="K27" s="40">
        <v>10</v>
      </c>
      <c r="L27" s="40">
        <v>3</v>
      </c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</row>
    <row r="28" spans="1:48" s="41" customFormat="1" x14ac:dyDescent="0.6">
      <c r="A28" s="44">
        <v>14</v>
      </c>
      <c r="B28" s="40" t="s">
        <v>44</v>
      </c>
      <c r="C28" s="40" t="s">
        <v>48</v>
      </c>
      <c r="D28" s="45">
        <v>1346</v>
      </c>
      <c r="E28" s="40" t="s">
        <v>16</v>
      </c>
      <c r="F28" s="40" t="s">
        <v>46</v>
      </c>
      <c r="G28" s="40" t="s">
        <v>56</v>
      </c>
      <c r="H28" s="40">
        <v>137</v>
      </c>
      <c r="I28" s="40">
        <v>62.27</v>
      </c>
      <c r="J28" s="40">
        <v>63</v>
      </c>
      <c r="K28" s="40">
        <v>11</v>
      </c>
      <c r="L28" s="40">
        <v>3</v>
      </c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</row>
    <row r="29" spans="1:48" s="41" customFormat="1" x14ac:dyDescent="0.6">
      <c r="A29" s="40">
        <v>3</v>
      </c>
      <c r="B29" s="40" t="s">
        <v>44</v>
      </c>
      <c r="C29" s="40" t="s">
        <v>48</v>
      </c>
      <c r="D29" s="40">
        <v>1130</v>
      </c>
      <c r="E29" s="40" t="s">
        <v>16</v>
      </c>
      <c r="F29" s="40" t="s">
        <v>27</v>
      </c>
      <c r="G29" s="40" t="s">
        <v>28</v>
      </c>
      <c r="H29" s="40">
        <v>126.5</v>
      </c>
      <c r="I29" s="40">
        <v>57.5</v>
      </c>
      <c r="J29" s="40">
        <v>60</v>
      </c>
      <c r="K29" s="40">
        <v>12</v>
      </c>
      <c r="L29" s="40">
        <v>1</v>
      </c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</row>
    <row r="30" spans="1:48" s="37" customFormat="1" x14ac:dyDescent="0.6">
      <c r="A30" s="34">
        <v>9</v>
      </c>
      <c r="B30" s="34" t="s">
        <v>44</v>
      </c>
      <c r="C30" s="34" t="s">
        <v>48</v>
      </c>
      <c r="D30" s="35">
        <v>1314</v>
      </c>
      <c r="E30" s="34" t="s">
        <v>16</v>
      </c>
      <c r="F30" s="46" t="s">
        <v>57</v>
      </c>
      <c r="G30" s="46" t="s">
        <v>58</v>
      </c>
      <c r="H30" s="34"/>
      <c r="I30" s="34"/>
      <c r="J30" s="34"/>
      <c r="K30" s="34"/>
      <c r="L30" s="34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</row>
    <row r="31" spans="1:48" s="37" customFormat="1" x14ac:dyDescent="0.6">
      <c r="A31" s="47">
        <v>11</v>
      </c>
      <c r="B31" s="34" t="s">
        <v>44</v>
      </c>
      <c r="C31" s="34" t="s">
        <v>48</v>
      </c>
      <c r="D31" s="34">
        <v>1327</v>
      </c>
      <c r="E31" s="34" t="s">
        <v>16</v>
      </c>
      <c r="F31" s="48" t="s">
        <v>59</v>
      </c>
      <c r="G31" s="48" t="s">
        <v>60</v>
      </c>
      <c r="H31" s="34"/>
      <c r="I31" s="34"/>
      <c r="J31" s="34"/>
      <c r="K31" s="34"/>
      <c r="L31" s="34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</row>
    <row r="32" spans="1:48" x14ac:dyDescent="0.6">
      <c r="A32" s="31" t="s">
        <v>61</v>
      </c>
      <c r="B32" s="32"/>
      <c r="C32" s="33"/>
      <c r="D32" s="32"/>
      <c r="E32" s="33"/>
      <c r="F32" s="32"/>
      <c r="G32" s="32"/>
      <c r="H32" s="32"/>
      <c r="I32" s="32"/>
      <c r="J32" s="32"/>
      <c r="K32" s="32"/>
      <c r="L32" s="32"/>
    </row>
    <row r="33" spans="1:48" s="20" customFormat="1" x14ac:dyDescent="0.6">
      <c r="A33" s="19">
        <v>9</v>
      </c>
      <c r="B33" s="19" t="s">
        <v>62</v>
      </c>
      <c r="C33" s="39" t="s">
        <v>63</v>
      </c>
      <c r="D33" s="49">
        <v>1504</v>
      </c>
      <c r="E33" s="19" t="s">
        <v>16</v>
      </c>
      <c r="F33" s="19" t="s">
        <v>46</v>
      </c>
      <c r="G33" s="19" t="s">
        <v>47</v>
      </c>
      <c r="H33" s="19">
        <v>184.5</v>
      </c>
      <c r="I33" s="19">
        <v>70.959999999999994</v>
      </c>
      <c r="J33" s="19">
        <v>71</v>
      </c>
      <c r="K33" s="19">
        <v>1</v>
      </c>
      <c r="L33" s="19">
        <v>7</v>
      </c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</row>
    <row r="34" spans="1:48" s="22" customFormat="1" x14ac:dyDescent="0.6">
      <c r="A34" s="21">
        <v>6</v>
      </c>
      <c r="B34" s="21" t="s">
        <v>62</v>
      </c>
      <c r="C34" s="50" t="s">
        <v>63</v>
      </c>
      <c r="D34" s="21">
        <v>1445</v>
      </c>
      <c r="E34" s="21" t="s">
        <v>16</v>
      </c>
      <c r="F34" s="21" t="s">
        <v>64</v>
      </c>
      <c r="G34" s="21" t="s">
        <v>65</v>
      </c>
      <c r="H34" s="21">
        <v>176</v>
      </c>
      <c r="I34" s="21">
        <v>67.69</v>
      </c>
      <c r="J34" s="21">
        <v>67</v>
      </c>
      <c r="K34" s="21">
        <v>2</v>
      </c>
      <c r="L34" s="21">
        <v>5</v>
      </c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</row>
    <row r="35" spans="1:48" s="24" customFormat="1" x14ac:dyDescent="0.6">
      <c r="A35" s="23">
        <v>4</v>
      </c>
      <c r="B35" s="23" t="s">
        <v>62</v>
      </c>
      <c r="C35" s="51" t="s">
        <v>63</v>
      </c>
      <c r="D35" s="23">
        <v>1432</v>
      </c>
      <c r="E35" s="23" t="s">
        <v>16</v>
      </c>
      <c r="F35" s="23" t="s">
        <v>50</v>
      </c>
      <c r="G35" s="23" t="s">
        <v>51</v>
      </c>
      <c r="H35" s="23">
        <v>174.5</v>
      </c>
      <c r="I35" s="23">
        <v>67.11</v>
      </c>
      <c r="J35" s="23">
        <v>67</v>
      </c>
      <c r="K35" s="23">
        <v>3</v>
      </c>
      <c r="L35" s="23">
        <v>5</v>
      </c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</row>
    <row r="36" spans="1:48" s="26" customFormat="1" x14ac:dyDescent="0.6">
      <c r="A36" s="25">
        <v>5</v>
      </c>
      <c r="B36" s="25" t="s">
        <v>62</v>
      </c>
      <c r="C36" s="52" t="s">
        <v>63</v>
      </c>
      <c r="D36" s="25">
        <v>1438</v>
      </c>
      <c r="E36" s="25" t="s">
        <v>16</v>
      </c>
      <c r="F36" s="25" t="s">
        <v>66</v>
      </c>
      <c r="G36" s="25" t="s">
        <v>67</v>
      </c>
      <c r="H36" s="25">
        <v>174.5</v>
      </c>
      <c r="I36" s="25">
        <v>67.11</v>
      </c>
      <c r="J36" s="25">
        <v>67</v>
      </c>
      <c r="K36" s="25">
        <v>3</v>
      </c>
      <c r="L36" s="25">
        <v>5</v>
      </c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</row>
    <row r="37" spans="1:48" s="28" customFormat="1" x14ac:dyDescent="0.6">
      <c r="A37" s="27">
        <v>7</v>
      </c>
      <c r="B37" s="27" t="s">
        <v>62</v>
      </c>
      <c r="C37" s="53" t="s">
        <v>63</v>
      </c>
      <c r="D37" s="27">
        <v>1451</v>
      </c>
      <c r="E37" s="27" t="s">
        <v>16</v>
      </c>
      <c r="F37" s="27" t="s">
        <v>68</v>
      </c>
      <c r="G37" s="27" t="s">
        <v>69</v>
      </c>
      <c r="H37" s="27">
        <v>172.5</v>
      </c>
      <c r="I37" s="27">
        <v>66.34</v>
      </c>
      <c r="J37" s="27">
        <v>65</v>
      </c>
      <c r="K37" s="27">
        <v>5</v>
      </c>
      <c r="L37" s="27">
        <v>5</v>
      </c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</row>
    <row r="38" spans="1:48" s="30" customFormat="1" x14ac:dyDescent="0.6">
      <c r="A38" s="29">
        <v>1</v>
      </c>
      <c r="B38" s="29" t="s">
        <v>62</v>
      </c>
      <c r="C38" s="54" t="s">
        <v>63</v>
      </c>
      <c r="D38" s="29">
        <v>1406</v>
      </c>
      <c r="E38" s="54" t="s">
        <v>16</v>
      </c>
      <c r="F38" s="29" t="s">
        <v>46</v>
      </c>
      <c r="G38" s="29" t="s">
        <v>56</v>
      </c>
      <c r="H38" s="29">
        <v>166.5</v>
      </c>
      <c r="I38" s="29">
        <v>64.03</v>
      </c>
      <c r="J38" s="29">
        <v>65</v>
      </c>
      <c r="K38" s="29">
        <v>6</v>
      </c>
      <c r="L38" s="29">
        <v>4</v>
      </c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</row>
    <row r="39" spans="1:48" s="41" customFormat="1" x14ac:dyDescent="0.6">
      <c r="A39" s="40">
        <v>3</v>
      </c>
      <c r="B39" s="40" t="s">
        <v>62</v>
      </c>
      <c r="C39" s="42" t="s">
        <v>63</v>
      </c>
      <c r="D39" s="40">
        <v>1419</v>
      </c>
      <c r="E39" s="40" t="s">
        <v>16</v>
      </c>
      <c r="F39" s="40" t="s">
        <v>54</v>
      </c>
      <c r="G39" s="40" t="s">
        <v>55</v>
      </c>
      <c r="H39" s="40">
        <v>162</v>
      </c>
      <c r="I39" s="40">
        <v>62.3</v>
      </c>
      <c r="J39" s="40">
        <v>62</v>
      </c>
      <c r="K39" s="40">
        <v>7</v>
      </c>
      <c r="L39" s="40">
        <v>3</v>
      </c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</row>
    <row r="40" spans="1:48" s="37" customFormat="1" x14ac:dyDescent="0.6">
      <c r="A40" s="34">
        <v>8</v>
      </c>
      <c r="B40" s="34" t="s">
        <v>62</v>
      </c>
      <c r="C40" s="55" t="s">
        <v>63</v>
      </c>
      <c r="D40" s="34">
        <v>1458</v>
      </c>
      <c r="E40" s="34" t="s">
        <v>16</v>
      </c>
      <c r="F40" s="46" t="s">
        <v>57</v>
      </c>
      <c r="G40" s="46" t="s">
        <v>58</v>
      </c>
      <c r="H40" s="56"/>
      <c r="I40" s="56"/>
      <c r="J40" s="56"/>
      <c r="K40" s="34"/>
      <c r="L40" s="34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</row>
    <row r="41" spans="1:48" s="58" customFormat="1" x14ac:dyDescent="0.6">
      <c r="A41" s="34">
        <v>2</v>
      </c>
      <c r="B41" s="34" t="s">
        <v>62</v>
      </c>
      <c r="C41" s="55" t="s">
        <v>63</v>
      </c>
      <c r="D41" s="34">
        <v>1413</v>
      </c>
      <c r="E41" s="34" t="s">
        <v>16</v>
      </c>
      <c r="F41" s="48" t="s">
        <v>59</v>
      </c>
      <c r="G41" s="48" t="s">
        <v>70</v>
      </c>
      <c r="H41" s="56"/>
      <c r="I41" s="56"/>
      <c r="J41" s="56"/>
      <c r="K41" s="56"/>
      <c r="L41" s="56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</row>
    <row r="42" spans="1:48" x14ac:dyDescent="0.6">
      <c r="A42" s="31" t="s">
        <v>71</v>
      </c>
      <c r="B42" s="32"/>
      <c r="C42" s="33"/>
      <c r="D42" s="32"/>
      <c r="E42" s="33"/>
      <c r="F42" s="32"/>
      <c r="G42" s="32"/>
      <c r="H42" s="32"/>
      <c r="I42" s="32"/>
      <c r="J42" s="32"/>
      <c r="K42" s="32"/>
      <c r="L42" s="32"/>
    </row>
    <row r="43" spans="1:48" s="20" customFormat="1" x14ac:dyDescent="0.6">
      <c r="A43" s="19">
        <v>4</v>
      </c>
      <c r="B43" s="19" t="s">
        <v>72</v>
      </c>
      <c r="C43" s="39" t="s">
        <v>73</v>
      </c>
      <c r="D43" s="19">
        <f>D48+7</f>
        <v>1546</v>
      </c>
      <c r="E43" s="19" t="s">
        <v>74</v>
      </c>
      <c r="F43" s="19" t="s">
        <v>75</v>
      </c>
      <c r="G43" s="19" t="s">
        <v>76</v>
      </c>
      <c r="H43" s="19">
        <v>144</v>
      </c>
      <c r="I43" s="19">
        <v>68.569999999999993</v>
      </c>
      <c r="J43" s="19">
        <v>41.5</v>
      </c>
      <c r="K43" s="19">
        <v>1</v>
      </c>
      <c r="L43" s="19">
        <v>6</v>
      </c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</row>
    <row r="44" spans="1:48" s="20" customFormat="1" x14ac:dyDescent="0.6">
      <c r="A44" s="19">
        <v>6</v>
      </c>
      <c r="B44" s="19" t="s">
        <v>72</v>
      </c>
      <c r="C44" s="39" t="s">
        <v>73</v>
      </c>
      <c r="D44" s="19">
        <v>1600</v>
      </c>
      <c r="E44" s="19" t="s">
        <v>74</v>
      </c>
      <c r="F44" s="19" t="s">
        <v>77</v>
      </c>
      <c r="G44" s="19" t="s">
        <v>78</v>
      </c>
      <c r="H44" s="19">
        <v>144</v>
      </c>
      <c r="I44" s="19">
        <v>68.569999999999993</v>
      </c>
      <c r="J44" s="19">
        <v>41.5</v>
      </c>
      <c r="K44" s="19">
        <v>1</v>
      </c>
      <c r="L44" s="19">
        <v>6</v>
      </c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</row>
    <row r="45" spans="1:48" s="24" customFormat="1" x14ac:dyDescent="0.6">
      <c r="A45" s="23">
        <v>1</v>
      </c>
      <c r="B45" s="23" t="s">
        <v>72</v>
      </c>
      <c r="C45" s="51" t="s">
        <v>73</v>
      </c>
      <c r="D45" s="23">
        <v>1525</v>
      </c>
      <c r="E45" s="23" t="s">
        <v>74</v>
      </c>
      <c r="F45" s="23" t="s">
        <v>79</v>
      </c>
      <c r="G45" s="23" t="s">
        <v>80</v>
      </c>
      <c r="H45" s="23">
        <v>139.5</v>
      </c>
      <c r="I45" s="23">
        <v>66.42</v>
      </c>
      <c r="J45" s="23">
        <v>39.5</v>
      </c>
      <c r="K45" s="23">
        <v>3</v>
      </c>
      <c r="L45" s="23">
        <v>5</v>
      </c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</row>
    <row r="46" spans="1:48" s="26" customFormat="1" x14ac:dyDescent="0.6">
      <c r="A46" s="25">
        <v>7</v>
      </c>
      <c r="B46" s="25" t="s">
        <v>72</v>
      </c>
      <c r="C46" s="52" t="s">
        <v>73</v>
      </c>
      <c r="D46" s="25">
        <v>1607</v>
      </c>
      <c r="E46" s="25" t="s">
        <v>74</v>
      </c>
      <c r="F46" s="25" t="s">
        <v>81</v>
      </c>
      <c r="G46" s="25" t="s">
        <v>82</v>
      </c>
      <c r="H46" s="25">
        <v>138.5</v>
      </c>
      <c r="I46" s="25">
        <v>65.95</v>
      </c>
      <c r="J46" s="25">
        <v>40</v>
      </c>
      <c r="K46" s="25">
        <v>4</v>
      </c>
      <c r="L46" s="25">
        <v>4</v>
      </c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</row>
    <row r="47" spans="1:48" s="28" customFormat="1" x14ac:dyDescent="0.6">
      <c r="A47" s="27">
        <v>2</v>
      </c>
      <c r="B47" s="27" t="s">
        <v>72</v>
      </c>
      <c r="C47" s="53" t="s">
        <v>73</v>
      </c>
      <c r="D47" s="27">
        <f>D45+7</f>
        <v>1532</v>
      </c>
      <c r="E47" s="27" t="s">
        <v>74</v>
      </c>
      <c r="F47" s="27" t="s">
        <v>68</v>
      </c>
      <c r="G47" s="27" t="s">
        <v>69</v>
      </c>
      <c r="H47" s="27">
        <v>137.5</v>
      </c>
      <c r="I47" s="27">
        <v>65.47</v>
      </c>
      <c r="J47" s="27">
        <v>39.5</v>
      </c>
      <c r="K47" s="27">
        <v>5</v>
      </c>
      <c r="L47" s="27">
        <v>4</v>
      </c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</row>
    <row r="48" spans="1:48" s="30" customFormat="1" x14ac:dyDescent="0.6">
      <c r="A48" s="29">
        <v>3</v>
      </c>
      <c r="B48" s="29" t="s">
        <v>72</v>
      </c>
      <c r="C48" s="54" t="s">
        <v>73</v>
      </c>
      <c r="D48" s="29">
        <f t="shared" ref="D48" si="0">D47+7</f>
        <v>1539</v>
      </c>
      <c r="E48" s="29" t="s">
        <v>74</v>
      </c>
      <c r="F48" s="29" t="s">
        <v>83</v>
      </c>
      <c r="G48" s="29" t="s">
        <v>84</v>
      </c>
      <c r="H48" s="29">
        <v>136.5</v>
      </c>
      <c r="I48" s="29">
        <v>65</v>
      </c>
      <c r="J48" s="29">
        <v>39</v>
      </c>
      <c r="K48" s="29">
        <v>6</v>
      </c>
      <c r="L48" s="29">
        <v>4</v>
      </c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</row>
    <row r="49" spans="1:48" s="41" customFormat="1" x14ac:dyDescent="0.6">
      <c r="A49" s="40">
        <v>5</v>
      </c>
      <c r="B49" s="40" t="s">
        <v>72</v>
      </c>
      <c r="C49" s="42" t="s">
        <v>73</v>
      </c>
      <c r="D49" s="40">
        <f>D43+7</f>
        <v>1553</v>
      </c>
      <c r="E49" s="40" t="s">
        <v>74</v>
      </c>
      <c r="F49" s="40" t="s">
        <v>85</v>
      </c>
      <c r="G49" s="40" t="s">
        <v>86</v>
      </c>
      <c r="H49" s="40">
        <v>133.5</v>
      </c>
      <c r="I49" s="40">
        <v>63.57</v>
      </c>
      <c r="J49" s="40">
        <v>38.5</v>
      </c>
      <c r="K49" s="40">
        <v>7</v>
      </c>
      <c r="L49" s="40">
        <v>3</v>
      </c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</row>
    <row r="50" spans="1:48" x14ac:dyDescent="0.6">
      <c r="A50" s="33"/>
      <c r="B50" s="33"/>
      <c r="C50" s="33"/>
      <c r="D50" s="32"/>
      <c r="E50" s="33"/>
      <c r="F50" s="32"/>
      <c r="G50" s="32"/>
      <c r="H50" s="32"/>
      <c r="I50" s="32"/>
      <c r="J50" s="32"/>
      <c r="K50" s="32"/>
      <c r="L50" s="32"/>
    </row>
    <row r="51" spans="1:48" s="20" customFormat="1" x14ac:dyDescent="0.6">
      <c r="A51" s="19">
        <v>1</v>
      </c>
      <c r="B51" s="19" t="s">
        <v>87</v>
      </c>
      <c r="C51" s="39" t="s">
        <v>88</v>
      </c>
      <c r="D51" s="19">
        <v>1616</v>
      </c>
      <c r="E51" s="19" t="s">
        <v>74</v>
      </c>
      <c r="F51" s="19" t="s">
        <v>77</v>
      </c>
      <c r="G51" s="19" t="s">
        <v>78</v>
      </c>
      <c r="H51" s="19">
        <v>217</v>
      </c>
      <c r="I51" s="19">
        <v>67.81</v>
      </c>
      <c r="J51" s="19">
        <v>54</v>
      </c>
      <c r="K51" s="19">
        <v>1</v>
      </c>
      <c r="L51" s="19">
        <v>5</v>
      </c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</row>
    <row r="52" spans="1:48" x14ac:dyDescent="0.6">
      <c r="A52" s="59"/>
      <c r="B52" s="59"/>
      <c r="C52" s="59"/>
      <c r="D52" s="60"/>
      <c r="E52" s="59"/>
      <c r="F52" s="60"/>
      <c r="G52" s="60"/>
      <c r="H52" s="60"/>
      <c r="I52" s="60"/>
      <c r="J52" s="60"/>
      <c r="K52" s="60"/>
      <c r="L52" s="60"/>
    </row>
    <row r="53" spans="1:48" x14ac:dyDescent="0.6">
      <c r="A53" s="61"/>
      <c r="B53" s="61"/>
      <c r="C53" s="61"/>
      <c r="D53" s="62"/>
      <c r="E53" s="61"/>
      <c r="F53" s="62"/>
      <c r="G53" s="62"/>
      <c r="H53" s="62"/>
      <c r="I53" s="62"/>
      <c r="J53" s="62"/>
      <c r="K53" s="62"/>
      <c r="L53" s="62"/>
    </row>
    <row r="54" spans="1:48" x14ac:dyDescent="0.6">
      <c r="A54" s="63" t="s">
        <v>89</v>
      </c>
      <c r="B54" s="63" t="s">
        <v>14</v>
      </c>
      <c r="C54" s="63" t="s">
        <v>15</v>
      </c>
      <c r="D54" s="62"/>
      <c r="E54" s="61"/>
      <c r="F54" s="62"/>
      <c r="G54" s="62"/>
      <c r="H54" s="62"/>
      <c r="I54" s="62"/>
      <c r="J54" s="62"/>
      <c r="K54" s="62"/>
      <c r="L54" s="62"/>
    </row>
    <row r="55" spans="1:48" x14ac:dyDescent="0.6">
      <c r="A55" s="63"/>
      <c r="B55" s="63" t="s">
        <v>30</v>
      </c>
      <c r="C55" s="63" t="s">
        <v>15</v>
      </c>
      <c r="D55" s="62"/>
      <c r="E55" s="61"/>
      <c r="F55" s="62"/>
      <c r="G55" s="62"/>
      <c r="H55" s="62"/>
      <c r="I55" s="62"/>
      <c r="J55" s="62"/>
      <c r="K55" s="62"/>
      <c r="L55" s="62"/>
    </row>
    <row r="56" spans="1:48" x14ac:dyDescent="0.6">
      <c r="A56" s="63"/>
      <c r="B56" s="63" t="s">
        <v>44</v>
      </c>
      <c r="C56" s="63" t="s">
        <v>48</v>
      </c>
      <c r="D56" s="62"/>
      <c r="E56" s="61"/>
      <c r="F56" s="62"/>
      <c r="G56" s="62"/>
      <c r="H56" s="62"/>
      <c r="I56" s="62"/>
      <c r="J56" s="62"/>
      <c r="K56" s="62"/>
      <c r="L56" s="62"/>
    </row>
    <row r="57" spans="1:48" x14ac:dyDescent="0.6">
      <c r="A57" s="63"/>
      <c r="B57" s="63" t="s">
        <v>62</v>
      </c>
      <c r="C57" s="63" t="s">
        <v>63</v>
      </c>
      <c r="D57" s="62"/>
      <c r="E57" s="61"/>
      <c r="F57" s="62"/>
      <c r="G57" s="62"/>
      <c r="H57" s="62"/>
      <c r="I57" s="62"/>
      <c r="J57" s="62"/>
      <c r="K57" s="62"/>
      <c r="L57" s="62"/>
    </row>
    <row r="58" spans="1:48" x14ac:dyDescent="0.6">
      <c r="A58" s="63"/>
      <c r="B58" s="63" t="s">
        <v>90</v>
      </c>
      <c r="C58" s="63" t="s">
        <v>73</v>
      </c>
      <c r="D58" s="62"/>
      <c r="E58" s="61"/>
      <c r="F58" s="62"/>
      <c r="G58" s="62"/>
      <c r="H58" s="62"/>
      <c r="I58" s="62"/>
      <c r="J58" s="62"/>
      <c r="K58" s="62"/>
      <c r="L58" s="62"/>
    </row>
    <row r="59" spans="1:48" x14ac:dyDescent="0.6">
      <c r="A59" s="63"/>
      <c r="B59" s="63" t="s">
        <v>87</v>
      </c>
      <c r="C59" s="63" t="s">
        <v>88</v>
      </c>
      <c r="D59" s="62"/>
      <c r="E59" s="61"/>
      <c r="F59" s="62"/>
      <c r="G59" s="62"/>
      <c r="H59" s="62"/>
      <c r="I59" s="62"/>
      <c r="J59" s="62"/>
      <c r="K59" s="62"/>
      <c r="L59" s="62"/>
    </row>
  </sheetData>
  <pageMargins left="0.7" right="0.7" top="0.75" bottom="0.75" header="0.3" footer="0.3"/>
  <pageSetup paperSize="9" scale="57" orientation="landscape" r:id="rId1"/>
  <rowBreaks count="1" manualBreakCount="1">
    <brk id="31" max="16383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A1071-7393-444A-A193-7B95874F9928}">
  <dimension ref="A1:O84"/>
  <sheetViews>
    <sheetView workbookViewId="0">
      <pane ySplit="3" topLeftCell="A4" activePane="bottomLeft" state="frozen"/>
      <selection pane="bottomLeft" activeCell="Q18" sqref="Q18"/>
    </sheetView>
  </sheetViews>
  <sheetFormatPr defaultRowHeight="15.5" x14ac:dyDescent="0.35"/>
  <cols>
    <col min="1" max="1" width="8.7265625" style="65"/>
    <col min="2" max="2" width="21.7265625" style="65" customWidth="1"/>
    <col min="3" max="3" width="24" style="65" customWidth="1"/>
    <col min="4" max="14" width="8" style="65" customWidth="1"/>
    <col min="15" max="15" width="11.54296875" style="65" customWidth="1"/>
    <col min="16" max="16" width="13.08984375" style="65" customWidth="1"/>
    <col min="17" max="16384" width="8.7265625" style="65"/>
  </cols>
  <sheetData>
    <row r="1" spans="1:15" x14ac:dyDescent="0.35">
      <c r="B1" s="66" t="s">
        <v>91</v>
      </c>
    </row>
    <row r="3" spans="1:15" ht="31" x14ac:dyDescent="0.35">
      <c r="A3" s="67" t="s">
        <v>92</v>
      </c>
      <c r="B3" s="67" t="s">
        <v>93</v>
      </c>
      <c r="C3" s="67" t="s">
        <v>94</v>
      </c>
      <c r="D3" s="68" t="s">
        <v>95</v>
      </c>
      <c r="E3" s="68" t="s">
        <v>96</v>
      </c>
      <c r="F3" s="68" t="s">
        <v>96</v>
      </c>
      <c r="G3" s="68" t="s">
        <v>97</v>
      </c>
      <c r="H3" s="68" t="s">
        <v>97</v>
      </c>
      <c r="I3" s="68" t="s">
        <v>98</v>
      </c>
      <c r="J3" s="68" t="s">
        <v>98</v>
      </c>
      <c r="K3" s="68" t="s">
        <v>99</v>
      </c>
      <c r="L3" s="68" t="s">
        <v>99</v>
      </c>
      <c r="M3" s="68" t="s">
        <v>100</v>
      </c>
      <c r="N3" s="68" t="s">
        <v>100</v>
      </c>
      <c r="O3" s="69" t="s">
        <v>101</v>
      </c>
    </row>
    <row r="4" spans="1:15" x14ac:dyDescent="0.35">
      <c r="A4" s="70" t="s">
        <v>102</v>
      </c>
      <c r="B4" s="71" t="s">
        <v>31</v>
      </c>
      <c r="C4" s="71" t="s">
        <v>103</v>
      </c>
      <c r="D4" s="71">
        <v>5</v>
      </c>
      <c r="E4" s="70">
        <v>6</v>
      </c>
      <c r="F4" s="72"/>
      <c r="G4" s="70">
        <v>6</v>
      </c>
      <c r="H4" s="72"/>
      <c r="I4" s="70">
        <v>6</v>
      </c>
      <c r="J4" s="72"/>
      <c r="K4" s="70">
        <v>6</v>
      </c>
      <c r="L4" s="72"/>
      <c r="M4" s="70"/>
      <c r="N4" s="73"/>
      <c r="O4" s="70">
        <f t="shared" ref="O4:O20" si="0">SUM(D4:N4)</f>
        <v>29</v>
      </c>
    </row>
    <row r="5" spans="1:15" x14ac:dyDescent="0.35">
      <c r="A5" s="70" t="s">
        <v>102</v>
      </c>
      <c r="B5" s="70" t="s">
        <v>109</v>
      </c>
      <c r="C5" s="74" t="s">
        <v>49</v>
      </c>
      <c r="D5" s="72"/>
      <c r="E5" s="70">
        <v>5</v>
      </c>
      <c r="F5" s="72"/>
      <c r="G5" s="70">
        <v>6</v>
      </c>
      <c r="H5" s="72"/>
      <c r="I5" s="70">
        <v>6</v>
      </c>
      <c r="J5" s="72"/>
      <c r="K5" s="70">
        <v>6</v>
      </c>
      <c r="L5" s="72"/>
      <c r="M5" s="70"/>
      <c r="N5" s="73"/>
      <c r="O5" s="70">
        <f>SUM(D5:N5)</f>
        <v>23</v>
      </c>
    </row>
    <row r="6" spans="1:15" x14ac:dyDescent="0.35">
      <c r="A6" s="70" t="s">
        <v>102</v>
      </c>
      <c r="B6" s="71" t="s">
        <v>104</v>
      </c>
      <c r="C6" s="71" t="s">
        <v>105</v>
      </c>
      <c r="D6" s="71">
        <v>5</v>
      </c>
      <c r="E6" s="70">
        <v>7</v>
      </c>
      <c r="F6" s="72"/>
      <c r="G6" s="70">
        <v>4</v>
      </c>
      <c r="H6" s="72"/>
      <c r="I6" s="70">
        <v>6</v>
      </c>
      <c r="J6" s="72"/>
      <c r="K6" s="70"/>
      <c r="L6" s="72"/>
      <c r="M6" s="70"/>
      <c r="N6" s="73"/>
      <c r="O6" s="70">
        <f t="shared" si="0"/>
        <v>22</v>
      </c>
    </row>
    <row r="7" spans="1:15" x14ac:dyDescent="0.35">
      <c r="A7" s="70" t="s">
        <v>102</v>
      </c>
      <c r="B7" s="71" t="s">
        <v>27</v>
      </c>
      <c r="C7" s="71" t="s">
        <v>28</v>
      </c>
      <c r="D7" s="71">
        <v>5</v>
      </c>
      <c r="E7" s="70">
        <v>5</v>
      </c>
      <c r="F7" s="72"/>
      <c r="G7" s="70">
        <v>4</v>
      </c>
      <c r="H7" s="72"/>
      <c r="I7" s="70">
        <v>5</v>
      </c>
      <c r="J7" s="72"/>
      <c r="K7" s="70">
        <v>3</v>
      </c>
      <c r="L7" s="72"/>
      <c r="M7" s="70"/>
      <c r="N7" s="73"/>
      <c r="O7" s="70">
        <f t="shared" si="0"/>
        <v>22</v>
      </c>
    </row>
    <row r="8" spans="1:15" x14ac:dyDescent="0.35">
      <c r="A8" s="70" t="s">
        <v>102</v>
      </c>
      <c r="B8" s="71" t="s">
        <v>21</v>
      </c>
      <c r="C8" s="71" t="s">
        <v>108</v>
      </c>
      <c r="D8" s="71">
        <v>5</v>
      </c>
      <c r="E8" s="72"/>
      <c r="F8" s="72"/>
      <c r="G8" s="70">
        <v>6</v>
      </c>
      <c r="H8" s="72"/>
      <c r="I8" s="70">
        <v>6</v>
      </c>
      <c r="J8" s="72"/>
      <c r="K8" s="70">
        <v>5</v>
      </c>
      <c r="L8" s="72"/>
      <c r="M8" s="70"/>
      <c r="N8" s="73"/>
      <c r="O8" s="70">
        <f t="shared" si="0"/>
        <v>22</v>
      </c>
    </row>
    <row r="9" spans="1:15" x14ac:dyDescent="0.35">
      <c r="A9" s="70" t="s">
        <v>102</v>
      </c>
      <c r="B9" s="71" t="s">
        <v>19</v>
      </c>
      <c r="C9" s="74" t="s">
        <v>20</v>
      </c>
      <c r="D9" s="72"/>
      <c r="E9" s="70">
        <v>6</v>
      </c>
      <c r="F9" s="72"/>
      <c r="G9" s="70">
        <v>4</v>
      </c>
      <c r="H9" s="72"/>
      <c r="I9" s="70">
        <v>7</v>
      </c>
      <c r="J9" s="72"/>
      <c r="K9" s="70">
        <v>5</v>
      </c>
      <c r="L9" s="72"/>
      <c r="M9" s="70"/>
      <c r="N9" s="73"/>
      <c r="O9" s="70">
        <f t="shared" si="0"/>
        <v>22</v>
      </c>
    </row>
    <row r="10" spans="1:15" x14ac:dyDescent="0.35">
      <c r="A10" s="70" t="s">
        <v>102</v>
      </c>
      <c r="B10" s="71" t="s">
        <v>33</v>
      </c>
      <c r="C10" s="71" t="s">
        <v>34</v>
      </c>
      <c r="D10" s="71">
        <v>5</v>
      </c>
      <c r="E10" s="72"/>
      <c r="F10" s="72"/>
      <c r="G10" s="70">
        <v>5</v>
      </c>
      <c r="H10" s="72"/>
      <c r="I10" s="70">
        <v>6</v>
      </c>
      <c r="J10" s="72"/>
      <c r="K10" s="70">
        <v>6</v>
      </c>
      <c r="L10" s="72"/>
      <c r="M10" s="70"/>
      <c r="N10" s="73"/>
      <c r="O10" s="70">
        <f t="shared" si="0"/>
        <v>22</v>
      </c>
    </row>
    <row r="11" spans="1:15" x14ac:dyDescent="0.35">
      <c r="A11" s="70" t="s">
        <v>102</v>
      </c>
      <c r="B11" s="71" t="s">
        <v>106</v>
      </c>
      <c r="C11" s="71" t="s">
        <v>107</v>
      </c>
      <c r="D11" s="71">
        <v>5</v>
      </c>
      <c r="E11" s="70">
        <v>5</v>
      </c>
      <c r="F11" s="72"/>
      <c r="G11" s="70">
        <v>3</v>
      </c>
      <c r="H11" s="72"/>
      <c r="I11" s="70">
        <v>5</v>
      </c>
      <c r="J11" s="72"/>
      <c r="K11" s="70"/>
      <c r="L11" s="72"/>
      <c r="M11" s="70"/>
      <c r="N11" s="73"/>
      <c r="O11" s="70">
        <f>SUM(D11:N11)</f>
        <v>18</v>
      </c>
    </row>
    <row r="12" spans="1:15" x14ac:dyDescent="0.35">
      <c r="A12" s="70" t="s">
        <v>102</v>
      </c>
      <c r="B12" s="71" t="s">
        <v>64</v>
      </c>
      <c r="C12" s="74" t="s">
        <v>110</v>
      </c>
      <c r="D12" s="72"/>
      <c r="E12" s="70">
        <v>5</v>
      </c>
      <c r="F12" s="72"/>
      <c r="G12" s="70">
        <v>4</v>
      </c>
      <c r="H12" s="72"/>
      <c r="I12" s="72"/>
      <c r="J12" s="72"/>
      <c r="K12" s="70"/>
      <c r="L12" s="72"/>
      <c r="M12" s="70"/>
      <c r="N12" s="73"/>
      <c r="O12" s="70">
        <f t="shared" si="0"/>
        <v>9</v>
      </c>
    </row>
    <row r="13" spans="1:15" x14ac:dyDescent="0.35">
      <c r="A13" s="70" t="s">
        <v>102</v>
      </c>
      <c r="B13" s="74" t="s">
        <v>111</v>
      </c>
      <c r="C13" s="74" t="s">
        <v>112</v>
      </c>
      <c r="D13" s="72"/>
      <c r="E13" s="70">
        <v>4</v>
      </c>
      <c r="F13" s="72"/>
      <c r="G13" s="72"/>
      <c r="H13" s="72"/>
      <c r="I13" s="70">
        <v>4</v>
      </c>
      <c r="J13" s="72"/>
      <c r="K13" s="70"/>
      <c r="L13" s="72"/>
      <c r="M13" s="70"/>
      <c r="N13" s="73"/>
      <c r="O13" s="70">
        <f t="shared" si="0"/>
        <v>8</v>
      </c>
    </row>
    <row r="14" spans="1:15" x14ac:dyDescent="0.35">
      <c r="A14" s="70" t="s">
        <v>102</v>
      </c>
      <c r="B14" s="71" t="s">
        <v>85</v>
      </c>
      <c r="C14" s="74" t="s">
        <v>86</v>
      </c>
      <c r="D14" s="72"/>
      <c r="E14" s="70">
        <v>6</v>
      </c>
      <c r="F14" s="72"/>
      <c r="G14" s="72"/>
      <c r="H14" s="72"/>
      <c r="I14" s="72"/>
      <c r="J14" s="72"/>
      <c r="K14" s="70"/>
      <c r="L14" s="72"/>
      <c r="M14" s="70"/>
      <c r="N14" s="73"/>
      <c r="O14" s="70">
        <f t="shared" si="0"/>
        <v>6</v>
      </c>
    </row>
    <row r="15" spans="1:15" x14ac:dyDescent="0.35">
      <c r="A15" s="70" t="s">
        <v>102</v>
      </c>
      <c r="B15" s="71" t="s">
        <v>113</v>
      </c>
      <c r="C15" s="71" t="s">
        <v>114</v>
      </c>
      <c r="D15" s="71">
        <v>5</v>
      </c>
      <c r="E15" s="72"/>
      <c r="F15" s="72"/>
      <c r="G15" s="72"/>
      <c r="H15" s="72"/>
      <c r="I15" s="72"/>
      <c r="J15" s="72"/>
      <c r="K15" s="70"/>
      <c r="L15" s="72"/>
      <c r="M15" s="70"/>
      <c r="N15" s="73"/>
      <c r="O15" s="70">
        <f t="shared" si="0"/>
        <v>5</v>
      </c>
    </row>
    <row r="16" spans="1:15" x14ac:dyDescent="0.35">
      <c r="A16" s="70" t="s">
        <v>102</v>
      </c>
      <c r="B16" s="74" t="s">
        <v>25</v>
      </c>
      <c r="C16" s="74" t="s">
        <v>26</v>
      </c>
      <c r="D16" s="72"/>
      <c r="E16" s="72"/>
      <c r="F16" s="72"/>
      <c r="G16" s="72"/>
      <c r="H16" s="72"/>
      <c r="I16" s="70">
        <v>5</v>
      </c>
      <c r="J16" s="72"/>
      <c r="K16" s="70"/>
      <c r="L16" s="72"/>
      <c r="M16" s="70"/>
      <c r="N16" s="73"/>
      <c r="O16" s="70">
        <f t="shared" si="0"/>
        <v>5</v>
      </c>
    </row>
    <row r="17" spans="1:15" x14ac:dyDescent="0.35">
      <c r="A17" s="70" t="s">
        <v>102</v>
      </c>
      <c r="B17" s="74" t="s">
        <v>23</v>
      </c>
      <c r="C17" s="74" t="s">
        <v>24</v>
      </c>
      <c r="D17" s="72"/>
      <c r="E17" s="72"/>
      <c r="F17" s="72"/>
      <c r="G17" s="72"/>
      <c r="H17" s="72"/>
      <c r="I17" s="72"/>
      <c r="J17" s="72"/>
      <c r="K17" s="70">
        <v>4</v>
      </c>
      <c r="L17" s="72"/>
      <c r="M17" s="70"/>
      <c r="N17" s="73"/>
      <c r="O17" s="70">
        <f t="shared" si="0"/>
        <v>4</v>
      </c>
    </row>
    <row r="18" spans="1:15" x14ac:dyDescent="0.35">
      <c r="A18" s="70" t="s">
        <v>102</v>
      </c>
      <c r="B18" s="74" t="s">
        <v>25</v>
      </c>
      <c r="C18" s="74" t="s">
        <v>26</v>
      </c>
      <c r="D18" s="72"/>
      <c r="E18" s="72"/>
      <c r="F18" s="72"/>
      <c r="G18" s="72"/>
      <c r="H18" s="72"/>
      <c r="I18" s="72"/>
      <c r="J18" s="72"/>
      <c r="K18" s="70">
        <v>3</v>
      </c>
      <c r="L18" s="72"/>
      <c r="M18" s="70"/>
      <c r="N18" s="73"/>
      <c r="O18" s="70">
        <f t="shared" si="0"/>
        <v>3</v>
      </c>
    </row>
    <row r="19" spans="1:15" x14ac:dyDescent="0.35">
      <c r="A19" s="70" t="s">
        <v>102</v>
      </c>
      <c r="B19" s="74" t="s">
        <v>35</v>
      </c>
      <c r="C19" s="74" t="s">
        <v>191</v>
      </c>
      <c r="D19" s="72"/>
      <c r="E19" s="72"/>
      <c r="F19" s="72"/>
      <c r="G19" s="72"/>
      <c r="H19" s="72"/>
      <c r="I19" s="72"/>
      <c r="J19" s="72"/>
      <c r="K19" s="70">
        <v>2</v>
      </c>
      <c r="L19" s="72"/>
      <c r="M19" s="70"/>
      <c r="N19" s="73"/>
      <c r="O19" s="70">
        <f t="shared" si="0"/>
        <v>2</v>
      </c>
    </row>
    <row r="20" spans="1:15" x14ac:dyDescent="0.35">
      <c r="A20" s="70" t="s">
        <v>102</v>
      </c>
      <c r="B20" s="74" t="s">
        <v>37</v>
      </c>
      <c r="C20" s="74" t="s">
        <v>38</v>
      </c>
      <c r="D20" s="72"/>
      <c r="E20" s="72"/>
      <c r="F20" s="72"/>
      <c r="G20" s="72"/>
      <c r="H20" s="72"/>
      <c r="I20" s="72"/>
      <c r="J20" s="72"/>
      <c r="K20" s="70">
        <v>1</v>
      </c>
      <c r="L20" s="72"/>
      <c r="M20" s="70"/>
      <c r="N20" s="73"/>
      <c r="O20" s="70">
        <f t="shared" si="0"/>
        <v>1</v>
      </c>
    </row>
    <row r="21" spans="1:15" x14ac:dyDescent="0.35">
      <c r="A21" s="75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6"/>
      <c r="O21" s="76"/>
    </row>
    <row r="22" spans="1:15" x14ac:dyDescent="0.35">
      <c r="A22" s="70" t="s">
        <v>115</v>
      </c>
      <c r="B22" s="70" t="s">
        <v>116</v>
      </c>
      <c r="C22" s="70" t="s">
        <v>117</v>
      </c>
      <c r="D22" s="72"/>
      <c r="E22" s="70">
        <v>7</v>
      </c>
      <c r="F22" s="77">
        <v>7</v>
      </c>
      <c r="G22" s="70">
        <v>9</v>
      </c>
      <c r="H22" s="78">
        <v>7</v>
      </c>
      <c r="I22" s="77">
        <v>6</v>
      </c>
      <c r="J22" s="70">
        <v>9</v>
      </c>
      <c r="K22" s="70">
        <v>5</v>
      </c>
      <c r="L22" s="77">
        <v>5</v>
      </c>
      <c r="M22" s="70"/>
      <c r="N22" s="79"/>
      <c r="O22" s="70">
        <f>SUM(D22:N22)-F22-H22-I22-L22</f>
        <v>30</v>
      </c>
    </row>
    <row r="23" spans="1:15" x14ac:dyDescent="0.35">
      <c r="A23" s="70" t="s">
        <v>115</v>
      </c>
      <c r="B23" s="71" t="s">
        <v>31</v>
      </c>
      <c r="C23" s="71" t="s">
        <v>103</v>
      </c>
      <c r="D23" s="71">
        <v>4</v>
      </c>
      <c r="E23" s="70">
        <v>6</v>
      </c>
      <c r="F23" s="72"/>
      <c r="G23" s="72"/>
      <c r="H23" s="71">
        <v>5</v>
      </c>
      <c r="I23" s="72"/>
      <c r="J23" s="70">
        <v>7</v>
      </c>
      <c r="K23" s="70">
        <v>6</v>
      </c>
      <c r="L23" s="72"/>
      <c r="M23" s="70"/>
      <c r="N23" s="79"/>
      <c r="O23" s="70">
        <f t="shared" ref="O23:O31" si="1">SUM(D23:N23)</f>
        <v>28</v>
      </c>
    </row>
    <row r="24" spans="1:15" x14ac:dyDescent="0.35">
      <c r="A24" s="70" t="s">
        <v>115</v>
      </c>
      <c r="B24" s="71" t="s">
        <v>19</v>
      </c>
      <c r="C24" s="71" t="s">
        <v>20</v>
      </c>
      <c r="D24" s="71">
        <v>6</v>
      </c>
      <c r="E24" s="70">
        <v>4</v>
      </c>
      <c r="F24" s="72"/>
      <c r="G24" s="70">
        <v>5</v>
      </c>
      <c r="H24" s="72"/>
      <c r="I24" s="70">
        <v>5</v>
      </c>
      <c r="J24" s="72"/>
      <c r="K24" s="70">
        <v>5</v>
      </c>
      <c r="L24" s="72"/>
      <c r="M24" s="70"/>
      <c r="N24" s="79"/>
      <c r="O24" s="70">
        <f t="shared" si="1"/>
        <v>25</v>
      </c>
    </row>
    <row r="25" spans="1:15" x14ac:dyDescent="0.35">
      <c r="A25" s="70" t="s">
        <v>115</v>
      </c>
      <c r="B25" s="71" t="s">
        <v>109</v>
      </c>
      <c r="C25" s="71" t="s">
        <v>18</v>
      </c>
      <c r="D25" s="71">
        <v>6</v>
      </c>
      <c r="E25" s="70">
        <v>3</v>
      </c>
      <c r="F25" s="72"/>
      <c r="G25" s="70">
        <v>4</v>
      </c>
      <c r="H25" s="72"/>
      <c r="I25" s="70">
        <v>5</v>
      </c>
      <c r="J25" s="72"/>
      <c r="K25" s="70">
        <v>6</v>
      </c>
      <c r="L25" s="72"/>
      <c r="M25" s="70"/>
      <c r="N25" s="79"/>
      <c r="O25" s="70">
        <f t="shared" si="1"/>
        <v>24</v>
      </c>
    </row>
    <row r="26" spans="1:15" x14ac:dyDescent="0.35">
      <c r="A26" s="70" t="s">
        <v>115</v>
      </c>
      <c r="B26" s="71" t="s">
        <v>81</v>
      </c>
      <c r="C26" s="74" t="s">
        <v>118</v>
      </c>
      <c r="D26" s="72"/>
      <c r="E26" s="71">
        <v>4</v>
      </c>
      <c r="F26" s="72"/>
      <c r="G26" s="70">
        <v>8</v>
      </c>
      <c r="H26" s="72"/>
      <c r="I26" s="70">
        <v>6</v>
      </c>
      <c r="J26" s="72"/>
      <c r="K26" s="72"/>
      <c r="L26" s="72"/>
      <c r="M26" s="70"/>
      <c r="N26" s="79"/>
      <c r="O26" s="70">
        <f t="shared" si="1"/>
        <v>18</v>
      </c>
    </row>
    <row r="27" spans="1:15" x14ac:dyDescent="0.35">
      <c r="A27" s="70" t="s">
        <v>115</v>
      </c>
      <c r="B27" s="71" t="s">
        <v>119</v>
      </c>
      <c r="C27" s="74" t="s">
        <v>120</v>
      </c>
      <c r="D27" s="72"/>
      <c r="E27" s="70">
        <v>9</v>
      </c>
      <c r="F27" s="72"/>
      <c r="G27" s="72"/>
      <c r="H27" s="70">
        <v>8</v>
      </c>
      <c r="I27" s="72"/>
      <c r="J27" s="72"/>
      <c r="K27" s="72"/>
      <c r="L27" s="72"/>
      <c r="M27" s="70"/>
      <c r="N27" s="79"/>
      <c r="O27" s="70">
        <f t="shared" si="1"/>
        <v>17</v>
      </c>
    </row>
    <row r="28" spans="1:15" x14ac:dyDescent="0.35">
      <c r="A28" s="70" t="s">
        <v>115</v>
      </c>
      <c r="B28" s="71" t="s">
        <v>21</v>
      </c>
      <c r="C28" s="71" t="s">
        <v>22</v>
      </c>
      <c r="D28" s="71">
        <v>4</v>
      </c>
      <c r="E28" s="72"/>
      <c r="F28" s="72"/>
      <c r="G28" s="70">
        <v>5</v>
      </c>
      <c r="H28" s="72"/>
      <c r="I28" s="70">
        <v>5</v>
      </c>
      <c r="J28" s="72"/>
      <c r="K28" s="70">
        <v>3</v>
      </c>
      <c r="L28" s="72"/>
      <c r="M28" s="70"/>
      <c r="N28" s="79"/>
      <c r="O28" s="70">
        <f>SUM(D28:N28)</f>
        <v>17</v>
      </c>
    </row>
    <row r="29" spans="1:15" x14ac:dyDescent="0.35">
      <c r="A29" s="70" t="s">
        <v>115</v>
      </c>
      <c r="B29" s="71" t="s">
        <v>54</v>
      </c>
      <c r="C29" s="71" t="s">
        <v>55</v>
      </c>
      <c r="D29" s="71">
        <v>4</v>
      </c>
      <c r="E29" s="70">
        <v>2</v>
      </c>
      <c r="F29" s="77">
        <v>1</v>
      </c>
      <c r="G29" s="72"/>
      <c r="H29" s="71">
        <v>2</v>
      </c>
      <c r="I29" s="70">
        <v>5</v>
      </c>
      <c r="J29" s="77">
        <v>1</v>
      </c>
      <c r="K29" s="70">
        <v>4</v>
      </c>
      <c r="L29" s="77">
        <v>3</v>
      </c>
      <c r="M29" s="70"/>
      <c r="N29" s="79"/>
      <c r="O29" s="70">
        <f>SUM(D29:N29)-F29-J29-L29</f>
        <v>17</v>
      </c>
    </row>
    <row r="30" spans="1:15" x14ac:dyDescent="0.35">
      <c r="A30" s="70" t="s">
        <v>115</v>
      </c>
      <c r="B30" s="71" t="s">
        <v>121</v>
      </c>
      <c r="C30" s="74" t="s">
        <v>122</v>
      </c>
      <c r="D30" s="72"/>
      <c r="E30" s="70">
        <v>4</v>
      </c>
      <c r="F30" s="72"/>
      <c r="G30" s="72"/>
      <c r="H30" s="70">
        <v>6</v>
      </c>
      <c r="I30" s="72"/>
      <c r="J30" s="70">
        <v>4</v>
      </c>
      <c r="K30" s="72"/>
      <c r="L30" s="72"/>
      <c r="M30" s="70"/>
      <c r="N30" s="79"/>
      <c r="O30" s="70">
        <f t="shared" si="1"/>
        <v>14</v>
      </c>
    </row>
    <row r="31" spans="1:15" x14ac:dyDescent="0.35">
      <c r="A31" s="70" t="s">
        <v>115</v>
      </c>
      <c r="B31" s="71" t="s">
        <v>104</v>
      </c>
      <c r="C31" s="71" t="s">
        <v>105</v>
      </c>
      <c r="D31" s="72"/>
      <c r="E31" s="70">
        <v>5</v>
      </c>
      <c r="F31" s="72"/>
      <c r="G31" s="70">
        <v>3</v>
      </c>
      <c r="H31" s="72"/>
      <c r="I31" s="70">
        <v>6</v>
      </c>
      <c r="J31" s="72"/>
      <c r="K31" s="72"/>
      <c r="L31" s="72"/>
      <c r="M31" s="70"/>
      <c r="N31" s="79"/>
      <c r="O31" s="70">
        <f t="shared" si="1"/>
        <v>14</v>
      </c>
    </row>
    <row r="32" spans="1:15" x14ac:dyDescent="0.35">
      <c r="A32" s="70" t="s">
        <v>115</v>
      </c>
      <c r="B32" s="71" t="s">
        <v>68</v>
      </c>
      <c r="C32" s="74" t="s">
        <v>69</v>
      </c>
      <c r="D32" s="72"/>
      <c r="E32" s="70">
        <v>3</v>
      </c>
      <c r="F32" s="72"/>
      <c r="G32" s="70">
        <v>6</v>
      </c>
      <c r="H32" s="77">
        <v>5</v>
      </c>
      <c r="I32" s="72"/>
      <c r="J32" s="72"/>
      <c r="K32" s="72"/>
      <c r="L32" s="70">
        <v>5</v>
      </c>
      <c r="M32" s="70"/>
      <c r="N32" s="79"/>
      <c r="O32" s="70">
        <f>SUM(D32:N32)-H32</f>
        <v>14</v>
      </c>
    </row>
    <row r="33" spans="1:15" x14ac:dyDescent="0.35">
      <c r="A33" s="70" t="s">
        <v>115</v>
      </c>
      <c r="B33" s="71" t="s">
        <v>64</v>
      </c>
      <c r="C33" s="71" t="s">
        <v>125</v>
      </c>
      <c r="D33" s="72"/>
      <c r="E33" s="72"/>
      <c r="F33" s="72"/>
      <c r="G33" s="70">
        <v>4</v>
      </c>
      <c r="H33" s="72"/>
      <c r="I33" s="70">
        <v>5</v>
      </c>
      <c r="J33" s="77">
        <v>5</v>
      </c>
      <c r="K33" s="72"/>
      <c r="L33" s="70">
        <v>5</v>
      </c>
      <c r="M33" s="70"/>
      <c r="N33" s="79"/>
      <c r="O33" s="70">
        <f>SUM(D33:N33)-J33</f>
        <v>14</v>
      </c>
    </row>
    <row r="34" spans="1:15" x14ac:dyDescent="0.35">
      <c r="A34" s="70" t="s">
        <v>115</v>
      </c>
      <c r="B34" s="71" t="s">
        <v>123</v>
      </c>
      <c r="C34" s="74" t="s">
        <v>124</v>
      </c>
      <c r="D34" s="72"/>
      <c r="E34" s="70">
        <v>5</v>
      </c>
      <c r="F34" s="72"/>
      <c r="G34" s="72"/>
      <c r="H34" s="70">
        <v>5</v>
      </c>
      <c r="I34" s="72"/>
      <c r="J34" s="72"/>
      <c r="K34" s="72"/>
      <c r="L34" s="72"/>
      <c r="M34" s="70"/>
      <c r="N34" s="79"/>
      <c r="O34" s="70">
        <f>SUM(D34:N34)</f>
        <v>10</v>
      </c>
    </row>
    <row r="35" spans="1:15" x14ac:dyDescent="0.35">
      <c r="A35" s="70" t="s">
        <v>115</v>
      </c>
      <c r="B35" s="71" t="s">
        <v>27</v>
      </c>
      <c r="C35" s="71" t="s">
        <v>28</v>
      </c>
      <c r="D35" s="71">
        <v>3</v>
      </c>
      <c r="E35" s="70">
        <v>2</v>
      </c>
      <c r="F35" s="72"/>
      <c r="G35" s="72"/>
      <c r="H35" s="72"/>
      <c r="I35" s="70">
        <v>4</v>
      </c>
      <c r="J35" s="72"/>
      <c r="K35" s="70">
        <v>1</v>
      </c>
      <c r="L35" s="72"/>
      <c r="M35" s="70"/>
      <c r="N35" s="79"/>
      <c r="O35" s="70">
        <f>SUM(D35:N35)</f>
        <v>10</v>
      </c>
    </row>
    <row r="36" spans="1:15" x14ac:dyDescent="0.35">
      <c r="A36" s="70" t="s">
        <v>115</v>
      </c>
      <c r="B36" s="71" t="s">
        <v>192</v>
      </c>
      <c r="C36" s="71" t="s">
        <v>47</v>
      </c>
      <c r="D36" s="72"/>
      <c r="E36" s="72"/>
      <c r="F36" s="72"/>
      <c r="G36" s="72"/>
      <c r="H36" s="72"/>
      <c r="I36" s="72"/>
      <c r="J36" s="72"/>
      <c r="K36" s="70">
        <v>8</v>
      </c>
      <c r="L36" s="77">
        <v>7</v>
      </c>
      <c r="M36" s="70"/>
      <c r="N36" s="79"/>
      <c r="O36" s="70">
        <f>SUM(D36:L36)-L36</f>
        <v>8</v>
      </c>
    </row>
    <row r="37" spans="1:15" x14ac:dyDescent="0.35">
      <c r="A37" s="70" t="s">
        <v>115</v>
      </c>
      <c r="B37" s="71" t="s">
        <v>126</v>
      </c>
      <c r="C37" s="71" t="s">
        <v>127</v>
      </c>
      <c r="D37" s="71">
        <v>5</v>
      </c>
      <c r="E37" s="70">
        <v>3</v>
      </c>
      <c r="F37" s="72"/>
      <c r="G37" s="72"/>
      <c r="H37" s="72"/>
      <c r="I37" s="72"/>
      <c r="J37" s="72"/>
      <c r="K37" s="72"/>
      <c r="L37" s="72"/>
      <c r="M37" s="70"/>
      <c r="N37" s="79"/>
      <c r="O37" s="70">
        <f>SUM(D37:N37)</f>
        <v>8</v>
      </c>
    </row>
    <row r="38" spans="1:15" x14ac:dyDescent="0.35">
      <c r="A38" s="70" t="s">
        <v>115</v>
      </c>
      <c r="B38" s="71" t="s">
        <v>138</v>
      </c>
      <c r="C38" s="74" t="s">
        <v>139</v>
      </c>
      <c r="D38" s="72"/>
      <c r="E38" s="70">
        <v>4</v>
      </c>
      <c r="F38" s="72"/>
      <c r="G38" s="72"/>
      <c r="H38" s="72"/>
      <c r="I38" s="72"/>
      <c r="J38" s="72"/>
      <c r="K38" s="70">
        <v>4</v>
      </c>
      <c r="L38" s="72"/>
      <c r="M38" s="70"/>
      <c r="N38" s="79"/>
      <c r="O38" s="70">
        <f>SUM(D38:N38)</f>
        <v>8</v>
      </c>
    </row>
    <row r="39" spans="1:15" x14ac:dyDescent="0.35">
      <c r="A39" s="70" t="s">
        <v>115</v>
      </c>
      <c r="B39" s="71" t="s">
        <v>128</v>
      </c>
      <c r="C39" s="71" t="s">
        <v>129</v>
      </c>
      <c r="D39" s="72"/>
      <c r="E39" s="72"/>
      <c r="F39" s="72"/>
      <c r="G39" s="72"/>
      <c r="H39" s="72"/>
      <c r="I39" s="70">
        <v>7</v>
      </c>
      <c r="J39" s="77">
        <v>4</v>
      </c>
      <c r="K39" s="72"/>
      <c r="L39" s="72"/>
      <c r="M39" s="70"/>
      <c r="N39" s="79"/>
      <c r="O39" s="70">
        <f>SUM(D39:M39)-J39</f>
        <v>7</v>
      </c>
    </row>
    <row r="40" spans="1:15" x14ac:dyDescent="0.35">
      <c r="A40" s="70" t="s">
        <v>115</v>
      </c>
      <c r="B40" s="71" t="s">
        <v>130</v>
      </c>
      <c r="C40" s="71" t="s">
        <v>131</v>
      </c>
      <c r="D40" s="72"/>
      <c r="E40" s="72"/>
      <c r="F40" s="72"/>
      <c r="G40" s="72"/>
      <c r="H40" s="70">
        <v>6</v>
      </c>
      <c r="I40" s="72"/>
      <c r="J40" s="72"/>
      <c r="K40" s="72"/>
      <c r="L40" s="72"/>
      <c r="M40" s="70"/>
      <c r="N40" s="79"/>
      <c r="O40" s="70">
        <f>SUM(D40:L40)</f>
        <v>6</v>
      </c>
    </row>
    <row r="41" spans="1:15" x14ac:dyDescent="0.35">
      <c r="A41" s="70" t="s">
        <v>115</v>
      </c>
      <c r="B41" s="71" t="s">
        <v>132</v>
      </c>
      <c r="C41" s="71" t="s">
        <v>133</v>
      </c>
      <c r="D41" s="72"/>
      <c r="E41" s="72"/>
      <c r="F41" s="72"/>
      <c r="G41" s="70">
        <v>5</v>
      </c>
      <c r="H41" s="72"/>
      <c r="I41" s="72"/>
      <c r="J41" s="72"/>
      <c r="K41" s="72"/>
      <c r="L41" s="72"/>
      <c r="M41" s="70"/>
      <c r="N41" s="79"/>
      <c r="O41" s="70">
        <f>SUM(D41:L41)</f>
        <v>5</v>
      </c>
    </row>
    <row r="42" spans="1:15" x14ac:dyDescent="0.35">
      <c r="A42" s="70" t="s">
        <v>115</v>
      </c>
      <c r="B42" s="71" t="s">
        <v>134</v>
      </c>
      <c r="C42" s="74" t="s">
        <v>135</v>
      </c>
      <c r="D42" s="72"/>
      <c r="E42" s="70">
        <v>2</v>
      </c>
      <c r="F42" s="72"/>
      <c r="G42" s="72"/>
      <c r="H42" s="70">
        <v>3</v>
      </c>
      <c r="I42" s="72"/>
      <c r="J42" s="72"/>
      <c r="K42" s="72"/>
      <c r="L42" s="72"/>
      <c r="M42" s="70"/>
      <c r="N42" s="79"/>
      <c r="O42" s="70">
        <f t="shared" ref="O42:O49" si="2">SUM(D42:N42)</f>
        <v>5</v>
      </c>
    </row>
    <row r="43" spans="1:15" x14ac:dyDescent="0.35">
      <c r="A43" s="70" t="s">
        <v>115</v>
      </c>
      <c r="B43" s="71" t="s">
        <v>194</v>
      </c>
      <c r="C43" s="74" t="s">
        <v>195</v>
      </c>
      <c r="D43" s="72"/>
      <c r="E43" s="72"/>
      <c r="F43" s="72"/>
      <c r="G43" s="72"/>
      <c r="H43" s="72"/>
      <c r="I43" s="72"/>
      <c r="J43" s="72"/>
      <c r="K43" s="72"/>
      <c r="L43" s="70">
        <v>5</v>
      </c>
      <c r="M43" s="70"/>
      <c r="N43" s="79"/>
      <c r="O43" s="70">
        <f t="shared" si="2"/>
        <v>5</v>
      </c>
    </row>
    <row r="44" spans="1:15" x14ac:dyDescent="0.35">
      <c r="A44" s="70" t="s">
        <v>115</v>
      </c>
      <c r="B44" s="71" t="s">
        <v>193</v>
      </c>
      <c r="C44" s="74" t="s">
        <v>24</v>
      </c>
      <c r="D44" s="72"/>
      <c r="E44" s="72"/>
      <c r="F44" s="72"/>
      <c r="G44" s="72"/>
      <c r="H44" s="72"/>
      <c r="I44" s="72"/>
      <c r="J44" s="72"/>
      <c r="K44" s="70">
        <v>5</v>
      </c>
      <c r="L44" s="72"/>
      <c r="M44" s="70"/>
      <c r="N44" s="79"/>
      <c r="O44" s="70">
        <f t="shared" si="2"/>
        <v>5</v>
      </c>
    </row>
    <row r="45" spans="1:15" x14ac:dyDescent="0.35">
      <c r="A45" s="70" t="s">
        <v>115</v>
      </c>
      <c r="B45" s="71" t="s">
        <v>136</v>
      </c>
      <c r="C45" s="74" t="s">
        <v>137</v>
      </c>
      <c r="D45" s="72"/>
      <c r="E45" s="70">
        <v>4</v>
      </c>
      <c r="F45" s="72"/>
      <c r="G45" s="72"/>
      <c r="H45" s="72"/>
      <c r="I45" s="72"/>
      <c r="J45" s="72"/>
      <c r="K45" s="72"/>
      <c r="L45" s="72"/>
      <c r="M45" s="70"/>
      <c r="N45" s="79"/>
      <c r="O45" s="70">
        <f t="shared" si="2"/>
        <v>4</v>
      </c>
    </row>
    <row r="46" spans="1:15" x14ac:dyDescent="0.35">
      <c r="A46" s="70" t="s">
        <v>115</v>
      </c>
      <c r="B46" s="71" t="s">
        <v>140</v>
      </c>
      <c r="C46" s="74" t="s">
        <v>141</v>
      </c>
      <c r="D46" s="72"/>
      <c r="E46" s="70"/>
      <c r="F46" s="72"/>
      <c r="G46" s="72"/>
      <c r="H46" s="72"/>
      <c r="I46" s="72"/>
      <c r="J46" s="70">
        <v>4</v>
      </c>
      <c r="K46" s="72"/>
      <c r="L46" s="72"/>
      <c r="M46" s="70"/>
      <c r="N46" s="79"/>
      <c r="O46" s="70">
        <f t="shared" si="2"/>
        <v>4</v>
      </c>
    </row>
    <row r="47" spans="1:15" x14ac:dyDescent="0.35">
      <c r="A47" s="70" t="s">
        <v>115</v>
      </c>
      <c r="B47" s="71" t="s">
        <v>192</v>
      </c>
      <c r="C47" s="71" t="s">
        <v>56</v>
      </c>
      <c r="D47" s="72"/>
      <c r="E47" s="72"/>
      <c r="F47" s="72"/>
      <c r="G47" s="72"/>
      <c r="H47" s="72"/>
      <c r="I47" s="72"/>
      <c r="J47" s="72"/>
      <c r="K47" s="77">
        <v>3</v>
      </c>
      <c r="L47" s="70">
        <v>4</v>
      </c>
      <c r="M47" s="70"/>
      <c r="N47" s="79"/>
      <c r="O47" s="70">
        <f>SUM(D47:L47)-K47</f>
        <v>4</v>
      </c>
    </row>
    <row r="48" spans="1:15" x14ac:dyDescent="0.35">
      <c r="A48" s="70" t="s">
        <v>115</v>
      </c>
      <c r="B48" s="71" t="s">
        <v>33</v>
      </c>
      <c r="C48" s="71" t="s">
        <v>34</v>
      </c>
      <c r="D48" s="71">
        <v>3</v>
      </c>
      <c r="E48" s="72"/>
      <c r="F48" s="72"/>
      <c r="G48" s="72"/>
      <c r="H48" s="72"/>
      <c r="I48" s="72"/>
      <c r="J48" s="72"/>
      <c r="K48" s="72"/>
      <c r="L48" s="72"/>
      <c r="M48" s="70"/>
      <c r="N48" s="79"/>
      <c r="O48" s="70">
        <f t="shared" si="2"/>
        <v>3</v>
      </c>
    </row>
    <row r="49" spans="1:15" x14ac:dyDescent="0.35">
      <c r="A49" s="70" t="s">
        <v>115</v>
      </c>
      <c r="B49" s="71" t="s">
        <v>142</v>
      </c>
      <c r="C49" s="74" t="s">
        <v>143</v>
      </c>
      <c r="D49" s="72"/>
      <c r="E49" s="70">
        <v>3</v>
      </c>
      <c r="F49" s="72"/>
      <c r="G49" s="72"/>
      <c r="H49" s="72"/>
      <c r="I49" s="72"/>
      <c r="J49" s="72"/>
      <c r="K49" s="72"/>
      <c r="L49" s="72"/>
      <c r="M49" s="70"/>
      <c r="N49" s="79"/>
      <c r="O49" s="70">
        <f t="shared" si="2"/>
        <v>3</v>
      </c>
    </row>
    <row r="50" spans="1:15" x14ac:dyDescent="0.35">
      <c r="A50" s="70" t="s">
        <v>115</v>
      </c>
      <c r="B50" s="71" t="s">
        <v>144</v>
      </c>
      <c r="C50" s="71" t="s">
        <v>145</v>
      </c>
      <c r="D50" s="72"/>
      <c r="E50" s="72"/>
      <c r="F50" s="72"/>
      <c r="G50" s="72"/>
      <c r="H50" s="70">
        <v>3</v>
      </c>
      <c r="I50" s="72"/>
      <c r="J50" s="72"/>
      <c r="K50" s="72"/>
      <c r="L50" s="72"/>
      <c r="M50" s="70"/>
      <c r="N50" s="79"/>
      <c r="O50" s="70">
        <f t="shared" ref="O50:O56" si="3">SUM(D50:L50)</f>
        <v>3</v>
      </c>
    </row>
    <row r="51" spans="1:15" x14ac:dyDescent="0.35">
      <c r="A51" s="70" t="s">
        <v>115</v>
      </c>
      <c r="B51" s="71" t="s">
        <v>146</v>
      </c>
      <c r="C51" s="71" t="s">
        <v>147</v>
      </c>
      <c r="D51" s="72"/>
      <c r="E51" s="72"/>
      <c r="F51" s="72"/>
      <c r="G51" s="72"/>
      <c r="H51" s="70">
        <v>3</v>
      </c>
      <c r="I51" s="72"/>
      <c r="J51" s="72"/>
      <c r="K51" s="72"/>
      <c r="L51" s="72"/>
      <c r="M51" s="70"/>
      <c r="N51" s="79"/>
      <c r="O51" s="70">
        <f t="shared" si="3"/>
        <v>3</v>
      </c>
    </row>
    <row r="52" spans="1:15" x14ac:dyDescent="0.35">
      <c r="A52" s="70" t="s">
        <v>115</v>
      </c>
      <c r="B52" s="71" t="s">
        <v>35</v>
      </c>
      <c r="C52" s="71" t="s">
        <v>191</v>
      </c>
      <c r="D52" s="72"/>
      <c r="E52" s="72"/>
      <c r="F52" s="72"/>
      <c r="G52" s="72"/>
      <c r="H52" s="72"/>
      <c r="I52" s="72"/>
      <c r="J52" s="72"/>
      <c r="K52" s="70">
        <v>3</v>
      </c>
      <c r="L52" s="72"/>
      <c r="M52" s="70"/>
      <c r="N52" s="79"/>
      <c r="O52" s="70">
        <f t="shared" si="3"/>
        <v>3</v>
      </c>
    </row>
    <row r="53" spans="1:15" x14ac:dyDescent="0.35">
      <c r="A53" s="70" t="s">
        <v>115</v>
      </c>
      <c r="B53" s="71" t="s">
        <v>113</v>
      </c>
      <c r="C53" s="71" t="s">
        <v>114</v>
      </c>
      <c r="D53" s="71">
        <v>2</v>
      </c>
      <c r="E53" s="72"/>
      <c r="F53" s="72"/>
      <c r="G53" s="72"/>
      <c r="H53" s="72"/>
      <c r="I53" s="72"/>
      <c r="J53" s="72"/>
      <c r="K53" s="72"/>
      <c r="L53" s="72"/>
      <c r="M53" s="70"/>
      <c r="N53" s="79"/>
      <c r="O53" s="70">
        <f t="shared" si="3"/>
        <v>2</v>
      </c>
    </row>
    <row r="54" spans="1:15" x14ac:dyDescent="0.35">
      <c r="A54" s="70" t="s">
        <v>115</v>
      </c>
      <c r="B54" s="71" t="s">
        <v>148</v>
      </c>
      <c r="C54" s="71" t="s">
        <v>60</v>
      </c>
      <c r="D54" s="72"/>
      <c r="E54" s="72"/>
      <c r="F54" s="72"/>
      <c r="G54" s="72"/>
      <c r="H54" s="72"/>
      <c r="I54" s="72"/>
      <c r="J54" s="70">
        <v>1</v>
      </c>
      <c r="K54" s="72"/>
      <c r="L54" s="72"/>
      <c r="M54" s="70"/>
      <c r="N54" s="79"/>
      <c r="O54" s="70">
        <f t="shared" si="3"/>
        <v>1</v>
      </c>
    </row>
    <row r="55" spans="1:15" x14ac:dyDescent="0.35">
      <c r="A55" s="70" t="s">
        <v>115</v>
      </c>
      <c r="B55" s="71" t="s">
        <v>149</v>
      </c>
      <c r="C55" s="71" t="s">
        <v>150</v>
      </c>
      <c r="D55" s="72"/>
      <c r="E55" s="72"/>
      <c r="F55" s="72"/>
      <c r="G55" s="72"/>
      <c r="H55" s="72"/>
      <c r="I55" s="72"/>
      <c r="J55" s="70">
        <v>1</v>
      </c>
      <c r="K55" s="72"/>
      <c r="L55" s="72"/>
      <c r="M55" s="70"/>
      <c r="N55" s="79"/>
      <c r="O55" s="70">
        <f t="shared" si="3"/>
        <v>1</v>
      </c>
    </row>
    <row r="56" spans="1:15" x14ac:dyDescent="0.35">
      <c r="A56" s="70" t="s">
        <v>115</v>
      </c>
      <c r="B56" s="71" t="s">
        <v>85</v>
      </c>
      <c r="C56" s="71" t="s">
        <v>86</v>
      </c>
      <c r="D56" s="72"/>
      <c r="E56" s="72"/>
      <c r="F56" s="72"/>
      <c r="G56" s="72"/>
      <c r="H56" s="72"/>
      <c r="I56" s="72"/>
      <c r="J56" s="70">
        <v>1</v>
      </c>
      <c r="K56" s="72"/>
      <c r="L56" s="72"/>
      <c r="M56" s="70"/>
      <c r="N56" s="79"/>
      <c r="O56" s="70">
        <f t="shared" si="3"/>
        <v>1</v>
      </c>
    </row>
    <row r="57" spans="1:15" x14ac:dyDescent="0.35">
      <c r="A57" s="75"/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6"/>
      <c r="O57" s="76"/>
    </row>
    <row r="58" spans="1:15" x14ac:dyDescent="0.35">
      <c r="A58" s="70" t="s">
        <v>151</v>
      </c>
      <c r="B58" s="71" t="s">
        <v>119</v>
      </c>
      <c r="C58" s="74" t="s">
        <v>120</v>
      </c>
      <c r="D58" s="71">
        <v>6</v>
      </c>
      <c r="E58" s="70">
        <v>7</v>
      </c>
      <c r="F58" s="72"/>
      <c r="G58" s="70">
        <v>6</v>
      </c>
      <c r="H58" s="72"/>
      <c r="I58" s="70">
        <v>5</v>
      </c>
      <c r="J58" s="72"/>
      <c r="K58" s="70">
        <v>6</v>
      </c>
      <c r="L58" s="72"/>
      <c r="M58" s="70"/>
      <c r="N58" s="73"/>
      <c r="O58" s="70">
        <f t="shared" ref="O58:O76" si="4">SUM(D58:N58)</f>
        <v>30</v>
      </c>
    </row>
    <row r="59" spans="1:15" x14ac:dyDescent="0.35">
      <c r="A59" s="70" t="s">
        <v>151</v>
      </c>
      <c r="B59" s="71" t="s">
        <v>152</v>
      </c>
      <c r="C59" s="74" t="s">
        <v>153</v>
      </c>
      <c r="D59" s="71">
        <v>4</v>
      </c>
      <c r="E59" s="70">
        <v>4</v>
      </c>
      <c r="F59" s="72"/>
      <c r="G59" s="70">
        <v>5</v>
      </c>
      <c r="H59" s="72"/>
      <c r="I59" s="70">
        <v>6</v>
      </c>
      <c r="J59" s="72"/>
      <c r="K59" s="70">
        <v>6</v>
      </c>
      <c r="L59" s="72"/>
      <c r="M59" s="70"/>
      <c r="N59" s="73"/>
      <c r="O59" s="70">
        <f t="shared" si="4"/>
        <v>25</v>
      </c>
    </row>
    <row r="60" spans="1:15" x14ac:dyDescent="0.35">
      <c r="A60" s="70" t="s">
        <v>151</v>
      </c>
      <c r="B60" s="71" t="s">
        <v>154</v>
      </c>
      <c r="C60" s="74" t="s">
        <v>155</v>
      </c>
      <c r="D60" s="71">
        <v>5</v>
      </c>
      <c r="E60" s="70">
        <v>2</v>
      </c>
      <c r="F60" s="72"/>
      <c r="G60" s="72"/>
      <c r="H60" s="72"/>
      <c r="I60" s="70">
        <v>3</v>
      </c>
      <c r="J60" s="72"/>
      <c r="K60" s="72"/>
      <c r="L60" s="72"/>
      <c r="M60" s="70"/>
      <c r="N60" s="73"/>
      <c r="O60" s="70">
        <f t="shared" si="4"/>
        <v>10</v>
      </c>
    </row>
    <row r="61" spans="1:15" x14ac:dyDescent="0.35">
      <c r="A61" s="70" t="s">
        <v>151</v>
      </c>
      <c r="B61" s="71" t="s">
        <v>121</v>
      </c>
      <c r="C61" s="74" t="s">
        <v>122</v>
      </c>
      <c r="D61" s="72"/>
      <c r="E61" s="70">
        <v>4</v>
      </c>
      <c r="F61" s="72"/>
      <c r="G61" s="70">
        <v>4</v>
      </c>
      <c r="H61" s="72"/>
      <c r="I61" s="70">
        <v>2</v>
      </c>
      <c r="J61" s="72"/>
      <c r="K61" s="72"/>
      <c r="L61" s="72"/>
      <c r="M61" s="70"/>
      <c r="N61" s="73"/>
      <c r="O61" s="70">
        <f t="shared" si="4"/>
        <v>10</v>
      </c>
    </row>
    <row r="62" spans="1:15" x14ac:dyDescent="0.35">
      <c r="A62" s="70" t="s">
        <v>151</v>
      </c>
      <c r="B62" s="71" t="s">
        <v>83</v>
      </c>
      <c r="C62" s="71" t="s">
        <v>84</v>
      </c>
      <c r="D62" s="72"/>
      <c r="E62" s="72"/>
      <c r="F62" s="72"/>
      <c r="G62" s="70">
        <v>6</v>
      </c>
      <c r="H62" s="72"/>
      <c r="I62" s="72"/>
      <c r="J62" s="72"/>
      <c r="K62" s="70">
        <v>4</v>
      </c>
      <c r="L62" s="72"/>
      <c r="M62" s="70"/>
      <c r="N62" s="73"/>
      <c r="O62" s="70">
        <f>SUM(D62:N62)</f>
        <v>10</v>
      </c>
    </row>
    <row r="63" spans="1:15" x14ac:dyDescent="0.35">
      <c r="A63" s="70" t="s">
        <v>151</v>
      </c>
      <c r="B63" s="71" t="s">
        <v>123</v>
      </c>
      <c r="C63" s="74" t="s">
        <v>124</v>
      </c>
      <c r="D63" s="72"/>
      <c r="E63" s="70">
        <v>5</v>
      </c>
      <c r="F63" s="72"/>
      <c r="G63" s="70">
        <v>2</v>
      </c>
      <c r="H63" s="72"/>
      <c r="I63" s="72"/>
      <c r="J63" s="72"/>
      <c r="K63" s="72"/>
      <c r="L63" s="72"/>
      <c r="M63" s="70"/>
      <c r="N63" s="73"/>
      <c r="O63" s="70">
        <f t="shared" si="4"/>
        <v>7</v>
      </c>
    </row>
    <row r="64" spans="1:15" x14ac:dyDescent="0.35">
      <c r="A64" s="70" t="s">
        <v>151</v>
      </c>
      <c r="B64" s="71" t="s">
        <v>130</v>
      </c>
      <c r="C64" s="71" t="s">
        <v>131</v>
      </c>
      <c r="D64" s="72"/>
      <c r="E64" s="72"/>
      <c r="F64" s="72"/>
      <c r="G64" s="70">
        <v>6</v>
      </c>
      <c r="H64" s="72"/>
      <c r="I64" s="72"/>
      <c r="J64" s="72"/>
      <c r="K64" s="72"/>
      <c r="L64" s="72"/>
      <c r="M64" s="70"/>
      <c r="N64" s="73"/>
      <c r="O64" s="70">
        <f t="shared" si="4"/>
        <v>6</v>
      </c>
    </row>
    <row r="65" spans="1:15" x14ac:dyDescent="0.35">
      <c r="A65" s="70" t="s">
        <v>151</v>
      </c>
      <c r="B65" s="71" t="s">
        <v>79</v>
      </c>
      <c r="C65" s="71" t="s">
        <v>80</v>
      </c>
      <c r="D65" s="72"/>
      <c r="E65" s="72"/>
      <c r="F65" s="72"/>
      <c r="G65" s="72"/>
      <c r="H65" s="72"/>
      <c r="I65" s="72"/>
      <c r="J65" s="72"/>
      <c r="K65" s="70">
        <v>5</v>
      </c>
      <c r="L65" s="72"/>
      <c r="M65" s="70"/>
      <c r="N65" s="73"/>
      <c r="O65" s="70">
        <f t="shared" si="4"/>
        <v>5</v>
      </c>
    </row>
    <row r="66" spans="1:15" x14ac:dyDescent="0.35">
      <c r="A66" s="70" t="s">
        <v>151</v>
      </c>
      <c r="B66" s="71" t="s">
        <v>156</v>
      </c>
      <c r="C66" s="71" t="s">
        <v>157</v>
      </c>
      <c r="D66" s="71">
        <v>4</v>
      </c>
      <c r="E66" s="72"/>
      <c r="F66" s="72"/>
      <c r="G66" s="72"/>
      <c r="H66" s="72"/>
      <c r="I66" s="72"/>
      <c r="J66" s="72"/>
      <c r="K66" s="72"/>
      <c r="L66" s="72"/>
      <c r="M66" s="70"/>
      <c r="N66" s="73"/>
      <c r="O66" s="70">
        <f t="shared" si="4"/>
        <v>4</v>
      </c>
    </row>
    <row r="67" spans="1:15" x14ac:dyDescent="0.35">
      <c r="A67" s="70" t="s">
        <v>151</v>
      </c>
      <c r="B67" s="71" t="s">
        <v>81</v>
      </c>
      <c r="C67" s="71" t="s">
        <v>196</v>
      </c>
      <c r="D67" s="72"/>
      <c r="E67" s="72"/>
      <c r="F67" s="72"/>
      <c r="G67" s="72"/>
      <c r="H67" s="72"/>
      <c r="I67" s="72"/>
      <c r="J67" s="72"/>
      <c r="K67" s="70">
        <v>4</v>
      </c>
      <c r="L67" s="72"/>
      <c r="M67" s="70"/>
      <c r="N67" s="73"/>
      <c r="O67" s="70">
        <f t="shared" si="4"/>
        <v>4</v>
      </c>
    </row>
    <row r="68" spans="1:15" x14ac:dyDescent="0.35">
      <c r="A68" s="70" t="s">
        <v>151</v>
      </c>
      <c r="B68" s="71" t="s">
        <v>140</v>
      </c>
      <c r="C68" s="74" t="s">
        <v>141</v>
      </c>
      <c r="D68" s="72"/>
      <c r="E68" s="72"/>
      <c r="F68" s="72"/>
      <c r="G68" s="72"/>
      <c r="H68" s="72"/>
      <c r="I68" s="70">
        <v>4</v>
      </c>
      <c r="J68" s="72"/>
      <c r="K68" s="72"/>
      <c r="L68" s="72"/>
      <c r="M68" s="70"/>
      <c r="N68" s="73"/>
      <c r="O68" s="70">
        <f t="shared" si="4"/>
        <v>4</v>
      </c>
    </row>
    <row r="69" spans="1:15" x14ac:dyDescent="0.35">
      <c r="A69" s="70" t="s">
        <v>151</v>
      </c>
      <c r="B69" s="71" t="s">
        <v>68</v>
      </c>
      <c r="C69" s="74" t="s">
        <v>69</v>
      </c>
      <c r="D69" s="72"/>
      <c r="E69" s="72"/>
      <c r="F69" s="72"/>
      <c r="G69" s="72"/>
      <c r="H69" s="72"/>
      <c r="I69" s="72"/>
      <c r="J69" s="72"/>
      <c r="K69" s="70">
        <v>4</v>
      </c>
      <c r="L69" s="72"/>
      <c r="M69" s="70"/>
      <c r="N69" s="73"/>
      <c r="O69" s="70">
        <f t="shared" si="4"/>
        <v>4</v>
      </c>
    </row>
    <row r="70" spans="1:15" x14ac:dyDescent="0.35">
      <c r="A70" s="70" t="s">
        <v>151</v>
      </c>
      <c r="B70" s="71" t="s">
        <v>136</v>
      </c>
      <c r="C70" s="74" t="s">
        <v>158</v>
      </c>
      <c r="D70" s="72"/>
      <c r="E70" s="70">
        <v>3</v>
      </c>
      <c r="F70" s="72"/>
      <c r="G70" s="72"/>
      <c r="H70" s="72"/>
      <c r="I70" s="72"/>
      <c r="J70" s="72"/>
      <c r="K70" s="72"/>
      <c r="L70" s="72"/>
      <c r="M70" s="70"/>
      <c r="N70" s="73"/>
      <c r="O70" s="70">
        <f t="shared" si="4"/>
        <v>3</v>
      </c>
    </row>
    <row r="71" spans="1:15" x14ac:dyDescent="0.35">
      <c r="A71" s="70" t="s">
        <v>151</v>
      </c>
      <c r="B71" s="71" t="s">
        <v>159</v>
      </c>
      <c r="C71" s="71" t="s">
        <v>160</v>
      </c>
      <c r="D71" s="71">
        <v>3</v>
      </c>
      <c r="E71" s="72"/>
      <c r="F71" s="72"/>
      <c r="G71" s="72"/>
      <c r="H71" s="72"/>
      <c r="I71" s="72"/>
      <c r="J71" s="72"/>
      <c r="K71" s="72"/>
      <c r="L71" s="72"/>
      <c r="M71" s="70"/>
      <c r="N71" s="73"/>
      <c r="O71" s="70">
        <f t="shared" si="4"/>
        <v>3</v>
      </c>
    </row>
    <row r="72" spans="1:15" x14ac:dyDescent="0.35">
      <c r="A72" s="70" t="s">
        <v>151</v>
      </c>
      <c r="B72" s="74" t="s">
        <v>161</v>
      </c>
      <c r="C72" s="74" t="s">
        <v>162</v>
      </c>
      <c r="D72" s="72"/>
      <c r="E72" s="70">
        <v>2</v>
      </c>
      <c r="F72" s="72"/>
      <c r="G72" s="70">
        <v>1</v>
      </c>
      <c r="H72" s="72"/>
      <c r="I72" s="70">
        <v>0</v>
      </c>
      <c r="J72" s="72"/>
      <c r="K72" s="72"/>
      <c r="L72" s="72"/>
      <c r="M72" s="70"/>
      <c r="N72" s="73"/>
      <c r="O72" s="70">
        <f t="shared" si="4"/>
        <v>3</v>
      </c>
    </row>
    <row r="73" spans="1:15" x14ac:dyDescent="0.35">
      <c r="A73" s="70" t="s">
        <v>151</v>
      </c>
      <c r="B73" s="71" t="s">
        <v>163</v>
      </c>
      <c r="C73" s="71" t="s">
        <v>147</v>
      </c>
      <c r="D73" s="72"/>
      <c r="E73" s="72"/>
      <c r="F73" s="72"/>
      <c r="G73" s="70">
        <v>3</v>
      </c>
      <c r="H73" s="72"/>
      <c r="I73" s="72"/>
      <c r="J73" s="72"/>
      <c r="K73" s="72"/>
      <c r="L73" s="72"/>
      <c r="M73" s="70"/>
      <c r="N73" s="73"/>
      <c r="O73" s="70">
        <f t="shared" si="4"/>
        <v>3</v>
      </c>
    </row>
    <row r="74" spans="1:15" x14ac:dyDescent="0.35">
      <c r="A74" s="70" t="s">
        <v>151</v>
      </c>
      <c r="B74" s="71" t="s">
        <v>85</v>
      </c>
      <c r="C74" s="71" t="s">
        <v>86</v>
      </c>
      <c r="D74" s="72"/>
      <c r="E74" s="72"/>
      <c r="F74" s="72"/>
      <c r="G74" s="72"/>
      <c r="H74" s="72"/>
      <c r="I74" s="72"/>
      <c r="J74" s="72"/>
      <c r="K74" s="70">
        <v>3</v>
      </c>
      <c r="L74" s="72"/>
      <c r="M74" s="70"/>
      <c r="N74" s="73"/>
      <c r="O74" s="70">
        <f t="shared" si="4"/>
        <v>3</v>
      </c>
    </row>
    <row r="75" spans="1:15" x14ac:dyDescent="0.35">
      <c r="A75" s="70" t="s">
        <v>151</v>
      </c>
      <c r="B75" s="71" t="s">
        <v>156</v>
      </c>
      <c r="C75" s="71" t="s">
        <v>164</v>
      </c>
      <c r="D75" s="71">
        <v>2</v>
      </c>
      <c r="E75" s="72"/>
      <c r="F75" s="72"/>
      <c r="G75" s="72"/>
      <c r="H75" s="72"/>
      <c r="I75" s="72"/>
      <c r="J75" s="72"/>
      <c r="K75" s="72"/>
      <c r="L75" s="72"/>
      <c r="M75" s="70"/>
      <c r="N75" s="73"/>
      <c r="O75" s="70">
        <f t="shared" si="4"/>
        <v>2</v>
      </c>
    </row>
    <row r="76" spans="1:15" x14ac:dyDescent="0.35">
      <c r="A76" s="70" t="s">
        <v>151</v>
      </c>
      <c r="B76" s="71" t="s">
        <v>165</v>
      </c>
      <c r="C76" s="71" t="s">
        <v>166</v>
      </c>
      <c r="D76" s="71">
        <v>2</v>
      </c>
      <c r="E76" s="72"/>
      <c r="F76" s="72"/>
      <c r="G76" s="72"/>
      <c r="H76" s="72"/>
      <c r="I76" s="72"/>
      <c r="J76" s="72"/>
      <c r="K76" s="72"/>
      <c r="L76" s="72"/>
      <c r="M76" s="70"/>
      <c r="N76" s="73"/>
      <c r="O76" s="70">
        <f t="shared" si="4"/>
        <v>2</v>
      </c>
    </row>
    <row r="77" spans="1:15" x14ac:dyDescent="0.35">
      <c r="A77" s="75"/>
      <c r="B77" s="75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6"/>
      <c r="O77" s="76"/>
    </row>
    <row r="78" spans="1:15" x14ac:dyDescent="0.35">
      <c r="A78" s="70" t="s">
        <v>167</v>
      </c>
      <c r="B78" s="71" t="s">
        <v>77</v>
      </c>
      <c r="C78" s="74" t="s">
        <v>168</v>
      </c>
      <c r="D78" s="71">
        <v>3</v>
      </c>
      <c r="E78" s="70">
        <v>5</v>
      </c>
      <c r="F78" s="72"/>
      <c r="G78" s="70">
        <v>3</v>
      </c>
      <c r="H78" s="72"/>
      <c r="I78" s="70">
        <v>4</v>
      </c>
      <c r="J78" s="72"/>
      <c r="K78" s="70">
        <v>5</v>
      </c>
      <c r="L78" s="72"/>
      <c r="M78" s="70"/>
      <c r="N78" s="73"/>
      <c r="O78" s="70">
        <f>SUM(D78:N78)</f>
        <v>20</v>
      </c>
    </row>
    <row r="79" spans="1:15" x14ac:dyDescent="0.35">
      <c r="A79" s="70" t="s">
        <v>167</v>
      </c>
      <c r="B79" s="71" t="s">
        <v>79</v>
      </c>
      <c r="C79" s="74" t="s">
        <v>40</v>
      </c>
      <c r="D79" s="72"/>
      <c r="E79" s="72"/>
      <c r="F79" s="72"/>
      <c r="G79" s="72"/>
      <c r="H79" s="72"/>
      <c r="I79" s="70">
        <v>4</v>
      </c>
      <c r="J79" s="72"/>
      <c r="K79" s="72"/>
      <c r="L79" s="72"/>
      <c r="M79" s="70"/>
      <c r="N79" s="73"/>
      <c r="O79" s="70">
        <f>SUM(D79:N79)</f>
        <v>4</v>
      </c>
    </row>
    <row r="80" spans="1:15" x14ac:dyDescent="0.35">
      <c r="A80" s="70" t="s">
        <v>167</v>
      </c>
      <c r="B80" s="71" t="s">
        <v>169</v>
      </c>
      <c r="C80" s="74" t="s">
        <v>170</v>
      </c>
      <c r="D80" s="72"/>
      <c r="E80" s="70">
        <v>3</v>
      </c>
      <c r="F80" s="72"/>
      <c r="G80" s="72"/>
      <c r="H80" s="72"/>
      <c r="I80" s="72"/>
      <c r="J80" s="72"/>
      <c r="K80" s="72"/>
      <c r="L80" s="72"/>
      <c r="M80" s="70"/>
      <c r="N80" s="73"/>
      <c r="O80" s="70">
        <f>SUM(D80:N80)</f>
        <v>3</v>
      </c>
    </row>
    <row r="81" spans="1:15" x14ac:dyDescent="0.35">
      <c r="A81" s="70" t="s">
        <v>167</v>
      </c>
      <c r="B81" s="71" t="s">
        <v>83</v>
      </c>
      <c r="C81" s="71" t="s">
        <v>84</v>
      </c>
      <c r="D81" s="71">
        <v>2</v>
      </c>
      <c r="E81" s="72"/>
      <c r="F81" s="72"/>
      <c r="G81" s="72"/>
      <c r="H81" s="72"/>
      <c r="I81" s="72"/>
      <c r="J81" s="72"/>
      <c r="K81" s="72"/>
      <c r="L81" s="72"/>
      <c r="M81" s="70"/>
      <c r="N81" s="73"/>
      <c r="O81" s="70">
        <f t="shared" ref="O81" si="5">SUM(D81:N81)</f>
        <v>2</v>
      </c>
    </row>
    <row r="82" spans="1:15" x14ac:dyDescent="0.35">
      <c r="A82" s="75"/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6"/>
      <c r="O82" s="76"/>
    </row>
    <row r="84" spans="1:15" x14ac:dyDescent="0.35">
      <c r="B84" s="80" t="s">
        <v>171</v>
      </c>
    </row>
  </sheetData>
  <pageMargins left="0.7" right="0.7" top="0.75" bottom="0.75" header="0.3" footer="0.3"/>
  <pageSetup paperSize="9" orientation="portrait" r:id="rId1"/>
  <ignoredErrors>
    <ignoredError sqref="O47 O29 O3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5A50D-99E2-45AF-8720-1149AE8A42A5}">
  <dimension ref="A1:S27"/>
  <sheetViews>
    <sheetView workbookViewId="0">
      <selection sqref="A1:XFD1048576"/>
    </sheetView>
  </sheetViews>
  <sheetFormatPr defaultRowHeight="15.5" x14ac:dyDescent="0.35"/>
  <cols>
    <col min="1" max="1" width="8.7265625" style="65"/>
    <col min="2" max="2" width="21.7265625" style="65" customWidth="1"/>
    <col min="3" max="3" width="24" style="65" customWidth="1"/>
    <col min="4" max="17" width="8" style="65" customWidth="1"/>
    <col min="18" max="18" width="11.54296875" style="65" customWidth="1"/>
    <col min="19" max="19" width="13.08984375" style="65" customWidth="1"/>
    <col min="20" max="16384" width="8.7265625" style="65"/>
  </cols>
  <sheetData>
    <row r="1" spans="1:19" x14ac:dyDescent="0.35">
      <c r="B1" s="66" t="s">
        <v>91</v>
      </c>
    </row>
    <row r="3" spans="1:19" ht="31" x14ac:dyDescent="0.35">
      <c r="A3" s="67" t="s">
        <v>92</v>
      </c>
      <c r="B3" s="67" t="s">
        <v>93</v>
      </c>
      <c r="C3" s="67" t="s">
        <v>94</v>
      </c>
      <c r="D3" s="68" t="s">
        <v>95</v>
      </c>
      <c r="E3" s="68" t="s">
        <v>172</v>
      </c>
      <c r="F3" s="68" t="s">
        <v>96</v>
      </c>
      <c r="G3" s="68" t="s">
        <v>173</v>
      </c>
      <c r="H3" s="68" t="s">
        <v>97</v>
      </c>
      <c r="I3" s="68" t="s">
        <v>174</v>
      </c>
      <c r="J3" s="68" t="s">
        <v>98</v>
      </c>
      <c r="K3" s="68" t="s">
        <v>98</v>
      </c>
      <c r="L3" s="68" t="s">
        <v>175</v>
      </c>
      <c r="M3" s="68" t="s">
        <v>99</v>
      </c>
      <c r="N3" s="68" t="s">
        <v>99</v>
      </c>
      <c r="O3" s="68" t="s">
        <v>100</v>
      </c>
      <c r="P3" s="68" t="s">
        <v>100</v>
      </c>
      <c r="Q3" s="81" t="s">
        <v>176</v>
      </c>
      <c r="R3" s="69" t="s">
        <v>101</v>
      </c>
    </row>
    <row r="4" spans="1:19" x14ac:dyDescent="0.35">
      <c r="A4" s="70" t="s">
        <v>102</v>
      </c>
      <c r="B4" s="82" t="s">
        <v>19</v>
      </c>
      <c r="C4" s="74" t="s">
        <v>20</v>
      </c>
      <c r="D4" s="72"/>
      <c r="E4" s="72"/>
      <c r="F4" s="70" t="s">
        <v>177</v>
      </c>
      <c r="G4" s="83">
        <f>1+6</f>
        <v>7</v>
      </c>
      <c r="H4" s="71" t="s">
        <v>178</v>
      </c>
      <c r="I4" s="84">
        <f>1+3</f>
        <v>4</v>
      </c>
      <c r="J4" s="71" t="s">
        <v>179</v>
      </c>
      <c r="K4" s="72"/>
      <c r="L4" s="84">
        <f>1+7</f>
        <v>8</v>
      </c>
      <c r="M4" s="70" t="s">
        <v>177</v>
      </c>
      <c r="N4" s="83">
        <f>1+6</f>
        <v>7</v>
      </c>
      <c r="O4" s="72"/>
      <c r="P4" s="73"/>
      <c r="Q4" s="73"/>
      <c r="R4" s="70">
        <f>G4+I4+L4</f>
        <v>19</v>
      </c>
    </row>
    <row r="5" spans="1:19" x14ac:dyDescent="0.35">
      <c r="A5" s="70" t="s">
        <v>102</v>
      </c>
      <c r="B5" s="82" t="s">
        <v>21</v>
      </c>
      <c r="C5" s="71" t="s">
        <v>108</v>
      </c>
      <c r="D5" s="71" t="s">
        <v>178</v>
      </c>
      <c r="E5" s="84">
        <f>1+3</f>
        <v>4</v>
      </c>
      <c r="F5" s="72"/>
      <c r="G5" s="72"/>
      <c r="H5" s="70" t="s">
        <v>177</v>
      </c>
      <c r="I5" s="83">
        <f>1+6</f>
        <v>7</v>
      </c>
      <c r="J5" s="71" t="s">
        <v>178</v>
      </c>
      <c r="K5" s="72"/>
      <c r="L5" s="84">
        <f>1+3</f>
        <v>4</v>
      </c>
      <c r="M5" s="70" t="s">
        <v>182</v>
      </c>
      <c r="N5" s="83">
        <f>1+5</f>
        <v>6</v>
      </c>
      <c r="O5" s="72"/>
      <c r="P5" s="73"/>
      <c r="Q5" s="73"/>
      <c r="R5" s="70">
        <f>E5+I5+L5</f>
        <v>15</v>
      </c>
    </row>
    <row r="6" spans="1:19" x14ac:dyDescent="0.35">
      <c r="A6" s="70" t="s">
        <v>102</v>
      </c>
      <c r="B6" s="82" t="s">
        <v>64</v>
      </c>
      <c r="C6" s="74" t="s">
        <v>110</v>
      </c>
      <c r="D6" s="72"/>
      <c r="E6" s="72"/>
      <c r="F6" s="71" t="s">
        <v>178</v>
      </c>
      <c r="G6" s="84">
        <f>1+3</f>
        <v>4</v>
      </c>
      <c r="H6" s="71" t="s">
        <v>178</v>
      </c>
      <c r="I6" s="84">
        <f>1+3</f>
        <v>4</v>
      </c>
      <c r="J6" s="72"/>
      <c r="K6" s="72"/>
      <c r="L6" s="72"/>
      <c r="M6" s="72"/>
      <c r="N6" s="72"/>
      <c r="O6" s="72"/>
      <c r="P6" s="73"/>
      <c r="Q6" s="73"/>
      <c r="R6" s="70">
        <f>G6+I6</f>
        <v>8</v>
      </c>
    </row>
    <row r="7" spans="1:19" x14ac:dyDescent="0.35">
      <c r="A7" s="75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6"/>
      <c r="Q7" s="76"/>
      <c r="R7" s="76"/>
    </row>
    <row r="8" spans="1:19" x14ac:dyDescent="0.35">
      <c r="A8" s="70" t="s">
        <v>115</v>
      </c>
      <c r="B8" s="82" t="s">
        <v>19</v>
      </c>
      <c r="C8" s="71" t="s">
        <v>20</v>
      </c>
      <c r="D8" s="71" t="s">
        <v>179</v>
      </c>
      <c r="E8" s="84">
        <f>1+7</f>
        <v>8</v>
      </c>
      <c r="F8" s="71" t="s">
        <v>178</v>
      </c>
      <c r="G8" s="84">
        <f>1+3</f>
        <v>4</v>
      </c>
      <c r="H8" s="71" t="s">
        <v>180</v>
      </c>
      <c r="I8" s="84">
        <f>1+2</f>
        <v>3</v>
      </c>
      <c r="J8" s="71" t="s">
        <v>180</v>
      </c>
      <c r="K8" s="72"/>
      <c r="L8" s="84">
        <f>1+2</f>
        <v>3</v>
      </c>
      <c r="M8" s="71" t="s">
        <v>180</v>
      </c>
      <c r="N8" s="84">
        <f>1+2</f>
        <v>3</v>
      </c>
      <c r="O8" s="72"/>
      <c r="P8" s="72"/>
      <c r="Q8" s="72"/>
      <c r="R8" s="70">
        <f>E8+G8+I8+L8</f>
        <v>18</v>
      </c>
    </row>
    <row r="9" spans="1:19" x14ac:dyDescent="0.35">
      <c r="A9" s="70" t="s">
        <v>115</v>
      </c>
      <c r="B9" s="82" t="s">
        <v>81</v>
      </c>
      <c r="C9" s="74" t="s">
        <v>118</v>
      </c>
      <c r="D9" s="72"/>
      <c r="E9" s="72"/>
      <c r="F9" s="71" t="s">
        <v>181</v>
      </c>
      <c r="G9" s="84">
        <f>1+4</f>
        <v>5</v>
      </c>
      <c r="H9" s="70" t="s">
        <v>177</v>
      </c>
      <c r="I9" s="83">
        <f>1+6</f>
        <v>7</v>
      </c>
      <c r="J9" s="70" t="s">
        <v>182</v>
      </c>
      <c r="K9" s="72"/>
      <c r="L9" s="83">
        <f>1+5</f>
        <v>6</v>
      </c>
      <c r="M9" s="72"/>
      <c r="N9" s="72"/>
      <c r="O9" s="72"/>
      <c r="P9" s="72"/>
      <c r="Q9" s="72"/>
      <c r="R9" s="70">
        <f>E9+G9+I9+L9</f>
        <v>18</v>
      </c>
    </row>
    <row r="10" spans="1:19" x14ac:dyDescent="0.35">
      <c r="A10" s="70" t="s">
        <v>115</v>
      </c>
      <c r="B10" s="82" t="s">
        <v>21</v>
      </c>
      <c r="C10" s="71" t="s">
        <v>22</v>
      </c>
      <c r="D10" s="71" t="s">
        <v>180</v>
      </c>
      <c r="E10" s="84">
        <f>1+2</f>
        <v>3</v>
      </c>
      <c r="F10" s="72"/>
      <c r="G10" s="72"/>
      <c r="H10" s="71" t="s">
        <v>178</v>
      </c>
      <c r="I10" s="84">
        <f>1+3</f>
        <v>4</v>
      </c>
      <c r="J10" s="71" t="s">
        <v>180</v>
      </c>
      <c r="K10" s="72"/>
      <c r="L10" s="84">
        <f>1+2</f>
        <v>3</v>
      </c>
      <c r="M10" s="71" t="s">
        <v>184</v>
      </c>
      <c r="N10" s="84">
        <f>1</f>
        <v>1</v>
      </c>
      <c r="O10" s="72"/>
      <c r="P10" s="72"/>
      <c r="Q10" s="72"/>
      <c r="R10" s="70">
        <f>E10+G10+I10+L10</f>
        <v>10</v>
      </c>
    </row>
    <row r="11" spans="1:19" x14ac:dyDescent="0.35">
      <c r="A11" s="70" t="s">
        <v>115</v>
      </c>
      <c r="B11" s="82" t="s">
        <v>64</v>
      </c>
      <c r="C11" s="71" t="s">
        <v>125</v>
      </c>
      <c r="D11" s="72"/>
      <c r="E11" s="72"/>
      <c r="F11" s="72"/>
      <c r="G11" s="72"/>
      <c r="H11" s="71" t="s">
        <v>183</v>
      </c>
      <c r="I11" s="84">
        <f>1+1</f>
        <v>2</v>
      </c>
      <c r="J11" s="70" t="s">
        <v>182</v>
      </c>
      <c r="K11" s="85" t="s">
        <v>184</v>
      </c>
      <c r="L11" s="83">
        <f>1+5+1</f>
        <v>7</v>
      </c>
      <c r="M11" s="70" t="s">
        <v>177</v>
      </c>
      <c r="N11" s="83">
        <f>1+6</f>
        <v>7</v>
      </c>
      <c r="O11" s="72"/>
      <c r="P11" s="72"/>
      <c r="Q11" s="72"/>
      <c r="R11" s="70">
        <f>E11+G11+I11+L11</f>
        <v>9</v>
      </c>
      <c r="S11" s="86"/>
    </row>
    <row r="12" spans="1:19" x14ac:dyDescent="0.35">
      <c r="A12" s="75"/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6"/>
      <c r="Q12" s="76"/>
      <c r="R12" s="76"/>
    </row>
    <row r="13" spans="1:19" x14ac:dyDescent="0.35">
      <c r="A13" s="70" t="s">
        <v>151</v>
      </c>
      <c r="B13" s="82" t="s">
        <v>81</v>
      </c>
      <c r="C13" s="74" t="s">
        <v>118</v>
      </c>
      <c r="D13" s="72"/>
      <c r="E13" s="72"/>
      <c r="F13" s="72"/>
      <c r="G13" s="72"/>
      <c r="H13" s="72"/>
      <c r="I13" s="72"/>
      <c r="J13" s="72"/>
      <c r="K13" s="72"/>
      <c r="L13" s="72"/>
      <c r="M13" s="71" t="s">
        <v>181</v>
      </c>
      <c r="N13" s="84">
        <f>1+4</f>
        <v>5</v>
      </c>
      <c r="O13" s="72"/>
      <c r="P13" s="73"/>
      <c r="Q13" s="73"/>
      <c r="R13" s="70">
        <f>SUM(D13:P13)</f>
        <v>5</v>
      </c>
    </row>
    <row r="14" spans="1:19" x14ac:dyDescent="0.35">
      <c r="A14" s="70" t="s">
        <v>151</v>
      </c>
      <c r="B14" s="82" t="s">
        <v>159</v>
      </c>
      <c r="C14" s="71" t="s">
        <v>160</v>
      </c>
      <c r="D14" s="71" t="s">
        <v>178</v>
      </c>
      <c r="E14" s="84">
        <f>1+3</f>
        <v>4</v>
      </c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3"/>
      <c r="Q14" s="73"/>
      <c r="R14" s="70">
        <f t="shared" ref="R14:R15" si="0">SUM(D14:P14)</f>
        <v>4</v>
      </c>
    </row>
    <row r="15" spans="1:19" x14ac:dyDescent="0.35">
      <c r="A15" s="70" t="s">
        <v>151</v>
      </c>
      <c r="B15" s="82" t="s">
        <v>165</v>
      </c>
      <c r="C15" s="71" t="s">
        <v>166</v>
      </c>
      <c r="D15" s="71" t="s">
        <v>183</v>
      </c>
      <c r="E15" s="84">
        <f>1+1</f>
        <v>2</v>
      </c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3"/>
      <c r="Q15" s="73"/>
      <c r="R15" s="70">
        <f t="shared" si="0"/>
        <v>2</v>
      </c>
    </row>
    <row r="16" spans="1:19" x14ac:dyDescent="0.35">
      <c r="A16" s="75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6"/>
      <c r="Q16" s="76"/>
      <c r="R16" s="76"/>
    </row>
    <row r="17" spans="2:17" ht="16" thickBot="1" x14ac:dyDescent="0.4"/>
    <row r="18" spans="2:17" x14ac:dyDescent="0.35">
      <c r="B18" s="87" t="s">
        <v>185</v>
      </c>
      <c r="C18" s="88" t="s">
        <v>186</v>
      </c>
      <c r="F18" s="89" t="s">
        <v>187</v>
      </c>
    </row>
    <row r="19" spans="2:17" x14ac:dyDescent="0.35">
      <c r="B19" s="90" t="s">
        <v>188</v>
      </c>
      <c r="C19" s="91">
        <v>1</v>
      </c>
      <c r="F19" s="92" t="s">
        <v>189</v>
      </c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</row>
    <row r="20" spans="2:17" x14ac:dyDescent="0.35">
      <c r="B20" s="90"/>
      <c r="C20" s="91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</row>
    <row r="21" spans="2:17" x14ac:dyDescent="0.35">
      <c r="B21" s="90" t="s">
        <v>179</v>
      </c>
      <c r="C21" s="91">
        <v>7</v>
      </c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</row>
    <row r="22" spans="2:17" x14ac:dyDescent="0.35">
      <c r="B22" s="90" t="s">
        <v>177</v>
      </c>
      <c r="C22" s="91">
        <v>6</v>
      </c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</row>
    <row r="23" spans="2:17" x14ac:dyDescent="0.35">
      <c r="B23" s="90" t="s">
        <v>182</v>
      </c>
      <c r="C23" s="91">
        <v>5</v>
      </c>
      <c r="F23" s="93" t="s">
        <v>190</v>
      </c>
    </row>
    <row r="24" spans="2:17" x14ac:dyDescent="0.35">
      <c r="B24" s="90" t="s">
        <v>181</v>
      </c>
      <c r="C24" s="91">
        <v>4</v>
      </c>
    </row>
    <row r="25" spans="2:17" x14ac:dyDescent="0.35">
      <c r="B25" s="90" t="s">
        <v>178</v>
      </c>
      <c r="C25" s="91">
        <v>3</v>
      </c>
    </row>
    <row r="26" spans="2:17" x14ac:dyDescent="0.35">
      <c r="B26" s="90" t="s">
        <v>180</v>
      </c>
      <c r="C26" s="91">
        <v>2</v>
      </c>
    </row>
    <row r="27" spans="2:17" ht="16" thickBot="1" x14ac:dyDescent="0.4">
      <c r="B27" s="94" t="s">
        <v>183</v>
      </c>
      <c r="C27" s="95">
        <v>1</v>
      </c>
    </row>
  </sheetData>
  <mergeCells count="1">
    <mergeCell ref="F19:Q22"/>
  </mergeCells>
  <pageMargins left="0.7" right="0.7" top="0.75" bottom="0.75" header="0.3" footer="0.3"/>
  <pageSetup paperSize="9" orientation="portrait" r:id="rId1"/>
  <ignoredErrors>
    <ignoredError sqref="I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A8CE7A22A0342AF9B9F32BCF89AB2" ma:contentTypeVersion="12" ma:contentTypeDescription="Create a new document." ma:contentTypeScope="" ma:versionID="57089a0e61e531e2f0b95545dc22b697">
  <xsd:schema xmlns:xsd="http://www.w3.org/2001/XMLSchema" xmlns:xs="http://www.w3.org/2001/XMLSchema" xmlns:p="http://schemas.microsoft.com/office/2006/metadata/properties" xmlns:ns3="b3d4a7f1-f08c-4a3d-ae9b-78f820eb8f82" xmlns:ns4="494eddd9-cd4a-40e3-b3d3-e9d5642b57b3" targetNamespace="http://schemas.microsoft.com/office/2006/metadata/properties" ma:root="true" ma:fieldsID="a1f4426b274bb6870f131d385788bfe5" ns3:_="" ns4:_="">
    <xsd:import namespace="b3d4a7f1-f08c-4a3d-ae9b-78f820eb8f82"/>
    <xsd:import namespace="494eddd9-cd4a-40e3-b3d3-e9d5642b57b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d4a7f1-f08c-4a3d-ae9b-78f820eb8f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4eddd9-cd4a-40e3-b3d3-e9d5642b57b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119C81-9A66-447B-9228-5B9923F18E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d4a7f1-f08c-4a3d-ae9b-78f820eb8f82"/>
    <ds:schemaRef ds:uri="494eddd9-cd4a-40e3-b3d3-e9d5642b57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E77510-4C38-4644-9AA2-321BADE44B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C7068E-33F6-43EC-B666-F73ABD6A4572}">
  <ds:schemaRefs>
    <ds:schemaRef ds:uri="http://purl.org/dc/elements/1.1/"/>
    <ds:schemaRef ds:uri="http://schemas.microsoft.com/office/2006/metadata/properties"/>
    <ds:schemaRef ds:uri="494eddd9-cd4a-40e3-b3d3-e9d5642b57b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b3d4a7f1-f08c-4a3d-ae9b-78f820eb8f82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31 Oct 21 BRC Dr Results</vt:lpstr>
      <vt:lpstr>League Results</vt:lpstr>
      <vt:lpstr>RoR League</vt:lpstr>
      <vt:lpstr>'31 Oct 21 BRC Dr Results'!Print_Area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Dawson, Liz Sqn Ldr (LEE-OTC-Ops-SO2)</dc:creator>
  <cp:lastModifiedBy>Dawson, Liz Sqn Ldr (LEE-OTC-Ops-SO2)</cp:lastModifiedBy>
  <cp:lastPrinted>2021-11-01T07:13:26Z</cp:lastPrinted>
  <dcterms:created xsi:type="dcterms:W3CDTF">2021-11-01T06:45:25Z</dcterms:created>
  <dcterms:modified xsi:type="dcterms:W3CDTF">2021-11-01T07:16:18Z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0x0101001CEA8CE7A22A0342AF9B9F32BCF89AB2</vt:lpwstr>
  </property>
</Properties>
</file>